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210" activeTab="1"/>
  </bookViews>
  <sheets>
    <sheet name="shrnutí" sheetId="1" r:id="rId1"/>
    <sheet name="dt1" sheetId="2" r:id="rId2"/>
    <sheet name="dt2" sheetId="3" r:id="rId3"/>
    <sheet name="dt3" sheetId="4" r:id="rId4"/>
    <sheet name="dt4" sheetId="5" r:id="rId5"/>
    <sheet name="dt5" sheetId="6" r:id="rId6"/>
  </sheets>
  <externalReferences>
    <externalReference r:id="rId9"/>
  </externalReferences>
  <definedNames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<sst xmlns="http://schemas.openxmlformats.org/spreadsheetml/2006/main" count="475" uniqueCount="405">
  <si>
    <t>Schválený návrh POV 2012</t>
  </si>
  <si>
    <t xml:space="preserve">Příloha </t>
  </si>
  <si>
    <t>Celkový návrh dotací pro alokaci 50 mil. Kč</t>
  </si>
  <si>
    <t>dotační titul</t>
  </si>
  <si>
    <t>počet žádostí</t>
  </si>
  <si>
    <t>celková hodnota projektů Kč</t>
  </si>
  <si>
    <t>požadovaná dotace Kč</t>
  </si>
  <si>
    <t>počet dop. dotací</t>
  </si>
  <si>
    <t>doporučená dotace Kč</t>
  </si>
  <si>
    <t>% uspokojených žadatelů</t>
  </si>
  <si>
    <t>% pokrytých požadavků</t>
  </si>
  <si>
    <t>dt1</t>
  </si>
  <si>
    <t>dt2</t>
  </si>
  <si>
    <t>dt3</t>
  </si>
  <si>
    <t>dt4</t>
  </si>
  <si>
    <t>dt5</t>
  </si>
  <si>
    <t>celkem</t>
  </si>
  <si>
    <t>Vesnice roku</t>
  </si>
  <si>
    <t>administrace max. 1 mil. Kč</t>
  </si>
  <si>
    <t>Schválený návrh dotací pro první kolo (alokace 35 mil. Kč) - schváleno zastupitelstvem kraje 22. 3. 2012</t>
  </si>
  <si>
    <t>schválená dotace Kč</t>
  </si>
  <si>
    <t>Pozn:  Další žádosti v dt2 jsou zařazeny do zásobníku a budou vykrývány postupně podle výše disponibilních prostředků</t>
  </si>
  <si>
    <t>Dotační titul 1</t>
  </si>
  <si>
    <t>ev. č. žádosti</t>
  </si>
  <si>
    <t>žadatel</t>
  </si>
  <si>
    <t>název akce</t>
  </si>
  <si>
    <t>celkové náklady Kč</t>
  </si>
  <si>
    <t>% dotace z celk. nákladů</t>
  </si>
  <si>
    <t>investice Kč</t>
  </si>
  <si>
    <t>neinvestice Kč</t>
  </si>
  <si>
    <t>bodové hodnocení</t>
  </si>
  <si>
    <t>schválená dotace I. kolo</t>
  </si>
  <si>
    <t>datum přijetí žádosti</t>
  </si>
  <si>
    <t>čas přijetí žádosti</t>
  </si>
  <si>
    <t>pozn.</t>
  </si>
  <si>
    <t>POV/2012/104/MZ/NEINV</t>
  </si>
  <si>
    <t>Jičíněves</t>
  </si>
  <si>
    <t>Oprava budov obecních úřadů v místních částech obce Jičíněves</t>
  </si>
  <si>
    <t>POV/2012/101/MZ/INV,NEINV</t>
  </si>
  <si>
    <t>Bačalky</t>
  </si>
  <si>
    <t>Opravy a vybavení úřadovny, sportoviště, veřejného prostranství a hasičské zbrojnice</t>
  </si>
  <si>
    <t>POV/2012/107/MZ/INV,NEINV</t>
  </si>
  <si>
    <t>Samšina</t>
  </si>
  <si>
    <t>Dokončení stavebních úprav stávajícího objektu víceúčelového zařízení čp. 59 na Samšině</t>
  </si>
  <si>
    <t>POV/2012/103/MZ/INV,NEINV</t>
  </si>
  <si>
    <t>Choteč</t>
  </si>
  <si>
    <t>Dovybavení budovy obecního úřadu a hasičské zbrojnice a pořízení nového veřejného rozhlasu v obci Choteč</t>
  </si>
  <si>
    <t>POV/2012/110/MZ/NEINV</t>
  </si>
  <si>
    <t>Újezd pod Tr.</t>
  </si>
  <si>
    <t>Oprava hřbitovní zdi</t>
  </si>
  <si>
    <t>POV/2012/105/MZ/INV</t>
  </si>
  <si>
    <t>Libuň</t>
  </si>
  <si>
    <t>Rekonstrukce hřbitova v Libuni</t>
  </si>
  <si>
    <t>POV/2012/109/MZ/INV</t>
  </si>
  <si>
    <t>Údrnice</t>
  </si>
  <si>
    <t xml:space="preserve">Bezdrátový rozhlas </t>
  </si>
  <si>
    <t>POV/2012/108/MZ/INV</t>
  </si>
  <si>
    <t>Sběř</t>
  </si>
  <si>
    <t>Výstavba víceúčelového sportovního hřiště</t>
  </si>
  <si>
    <t>POV/2012/106/MZ/INV,NEINV</t>
  </si>
  <si>
    <t>Lužany</t>
  </si>
  <si>
    <t>Snížení energetické náročnosti ZŠ v Lužanech</t>
  </si>
  <si>
    <t>POV/2012/102/MZ/INV</t>
  </si>
  <si>
    <t>Bukvice</t>
  </si>
  <si>
    <t>Stavební úpravy bývalé zemědělské usedlosti č.p.28 v Bukvici</t>
  </si>
  <si>
    <t>dotace v 1. kole</t>
  </si>
  <si>
    <t>POV/2012/106/HK/NEINV</t>
  </si>
  <si>
    <t>Libčany</t>
  </si>
  <si>
    <t>Modernizace budovy obecního úřadu</t>
  </si>
  <si>
    <t>POV2012/102/HO/INV</t>
  </si>
  <si>
    <t>Borek</t>
  </si>
  <si>
    <t>Rekonstrukce čp.8 - obecní úřad</t>
  </si>
  <si>
    <t>POV/2012/115/HK/INV</t>
  </si>
  <si>
    <t>Smržov</t>
  </si>
  <si>
    <t>Stavební úpravy a přístavba objektu obecního úřadu ve Smržově</t>
  </si>
  <si>
    <t>POV/2012/102/NA/INV</t>
  </si>
  <si>
    <t>Dolní Radechová</t>
  </si>
  <si>
    <t>Stavební úpravy - zateplení sportovního a společenského centra obce Dolní Radechová - I.etapa</t>
  </si>
  <si>
    <t>POV2012/102/RK/NEINV</t>
  </si>
  <si>
    <t>Lhoty u Potštejna</t>
  </si>
  <si>
    <t>Oprava střechy na požární zbrojnici ve Lhotách</t>
  </si>
  <si>
    <t>POV2012/102/DO/INV</t>
  </si>
  <si>
    <t>Mokré</t>
  </si>
  <si>
    <t>Rekonstrukce budovy obecního úřadu Mokré</t>
  </si>
  <si>
    <t>POV2012/105/RK/INV/NEINV</t>
  </si>
  <si>
    <t>Pěčín</t>
  </si>
  <si>
    <t>Oprava budovy OÚ čp. 207 a 268 včetně vestavby soc. zařízení</t>
  </si>
  <si>
    <t>POV/2012/101/NP/NEINV</t>
  </si>
  <si>
    <t>Úbislavice</t>
  </si>
  <si>
    <t xml:space="preserve">Výměna oken a dveří na budově obecního úřadu - st. parcela 3, k. ú. Úbislavice </t>
  </si>
  <si>
    <t>POV/2012/103/DK/NEINV</t>
  </si>
  <si>
    <t>Choustníkovo Hradiště</t>
  </si>
  <si>
    <t>Výměna oken a vchodových dveří na budově OÚ</t>
  </si>
  <si>
    <t>POV/2012/101/JA/INV</t>
  </si>
  <si>
    <t>Dolany</t>
  </si>
  <si>
    <t>Oprava kaple v Dolanech</t>
  </si>
  <si>
    <t>POV2012/106/HO/inv,neinv</t>
  </si>
  <si>
    <t>Vřesník</t>
  </si>
  <si>
    <t>Rekonstrukce obecního úřadu Vřesník</t>
  </si>
  <si>
    <t>POV/2012/110/HK/INV</t>
  </si>
  <si>
    <t>Mokrovousy</t>
  </si>
  <si>
    <t>Snížení energetické náročnosti budovy obecního úřadu, Mokrovousy čp. 18</t>
  </si>
  <si>
    <t>15.122011</t>
  </si>
  <si>
    <t>POV2012/103/HO/NEINV</t>
  </si>
  <si>
    <t>Cerekvice nad Bysřicí</t>
  </si>
  <si>
    <t>Oprava budovy obecního úřadu v Cerekvici nad Bystřicí</t>
  </si>
  <si>
    <t>POV/2012/108/HK/INV/NEIV</t>
  </si>
  <si>
    <t>Lovčice</t>
  </si>
  <si>
    <t>Materiálně technické zázemí pro pořádání různých aktivit</t>
  </si>
  <si>
    <t>POV/2012/101/NM/NEINV</t>
  </si>
  <si>
    <t>Slavoňov</t>
  </si>
  <si>
    <t>Výměna oken a vchodových dveří v objektu mateřské školy v obci Slavoňov č.p.23</t>
  </si>
  <si>
    <t>POV/2012/103/NA/INV</t>
  </si>
  <si>
    <t>Horní Radechová</t>
  </si>
  <si>
    <t>Výměna oken, zateplení kanceláře Obecního úřadu a výměna střešní krytiny č.p. 196. a čp. 187.</t>
  </si>
  <si>
    <t>POV/2012/105/NB/INV</t>
  </si>
  <si>
    <t>Petrovice</t>
  </si>
  <si>
    <t>Zateplení a oprava vnějšího pláště objektu Mateřské školy Petrovice, včetně opravy skladu</t>
  </si>
  <si>
    <t>POV2012/105/HO/INV</t>
  </si>
  <si>
    <t>Úhlejov</t>
  </si>
  <si>
    <t>Rekonstrukce hasičské zbrojnice Úhlejov a Chroustov</t>
  </si>
  <si>
    <t>POV2012/101/HO/NEINV</t>
  </si>
  <si>
    <t>Bílsko</t>
  </si>
  <si>
    <t>Oprava hasičské zbrojnice</t>
  </si>
  <si>
    <t>POV/2012/105/HK/NEINV</t>
  </si>
  <si>
    <t>Káranice</t>
  </si>
  <si>
    <t>Regenerace dětského hřiště a sportoviště</t>
  </si>
  <si>
    <t>POV/2012/106/NA/INV</t>
  </si>
  <si>
    <t>Slatina nad Úpou</t>
  </si>
  <si>
    <t>Přemístění obecní knihovny</t>
  </si>
  <si>
    <t>POV/2012/114/HK/NEINV</t>
  </si>
  <si>
    <t>Skalice</t>
  </si>
  <si>
    <t>Oprava budovy Mateřské školy Číbuz</t>
  </si>
  <si>
    <t>POV/2012/102/NP/NEINV</t>
  </si>
  <si>
    <t>Vidochov</t>
  </si>
  <si>
    <t>Hřiště ZŠ a MŠ Vidochov</t>
  </si>
  <si>
    <t>POV/2012/104/TR/NEINV</t>
  </si>
  <si>
    <t>Hajnice</t>
  </si>
  <si>
    <t>Výměna oken v budově mateřské školy</t>
  </si>
  <si>
    <t>POV/2012/103/TR/NEINV</t>
  </si>
  <si>
    <t>Bernartice</t>
  </si>
  <si>
    <t>Oprava a výměna střešní krytiny na budově č.p.82 v Bernarticích</t>
  </si>
  <si>
    <t>POV/2012/105/DK/INV</t>
  </si>
  <si>
    <t>Třebihošť</t>
  </si>
  <si>
    <t>Rekonstrukce ČOV pro OÚ a MŠ</t>
  </si>
  <si>
    <t>POV/2012/111/HK/INV</t>
  </si>
  <si>
    <t>Obědovice</t>
  </si>
  <si>
    <t>Obědovice Hasičská zbrojnice</t>
  </si>
  <si>
    <t>POV/2012/107/HK/NEINV</t>
  </si>
  <si>
    <t>Libřice</t>
  </si>
  <si>
    <t>Oprava oken a dveří v budově Obecního úřadu</t>
  </si>
  <si>
    <t>POV/2012/103/HK/NEINV</t>
  </si>
  <si>
    <t>Dolní Přím</t>
  </si>
  <si>
    <t>Výměna oken na budově Základní a mateřské školy na Probluzi</t>
  </si>
  <si>
    <t>POV/2012/101/TR/INV</t>
  </si>
  <si>
    <t>Vlčice</t>
  </si>
  <si>
    <t>Komplexní revitalizace hřbitova ve Vlčicích - etapa I</t>
  </si>
  <si>
    <t>POV/2012/105/NA/NEINV</t>
  </si>
  <si>
    <t>Kramolna</t>
  </si>
  <si>
    <t>Oprava oplocní Mateřské školy, Kramolna</t>
  </si>
  <si>
    <t>POV/2012/104/NA/NEINV</t>
  </si>
  <si>
    <t>Hořičky</t>
  </si>
  <si>
    <t>Oprava havarijního stavu  hřbitovní zdi</t>
  </si>
  <si>
    <t>POV/2012/102/JA/NEINV</t>
  </si>
  <si>
    <t>Jasenná</t>
  </si>
  <si>
    <t>Oprava stávající elektroinstalace a malování v Kulturním domě v Jasenné</t>
  </si>
  <si>
    <t>POV/2012/108/NB/INV</t>
  </si>
  <si>
    <t>Zdechovice</t>
  </si>
  <si>
    <t>Dětské hřiště Zdechovice</t>
  </si>
  <si>
    <t>POV/2012/106/NB/NEINV</t>
  </si>
  <si>
    <t>Skřivany</t>
  </si>
  <si>
    <t>Výměna oken a dveří v kulturním domě (Dělnický dům) ve Skřivanech</t>
  </si>
  <si>
    <t>POV2012/104/RK/NEINV</t>
  </si>
  <si>
    <t>Orlické Záhoří</t>
  </si>
  <si>
    <t>Vybavení Obecního úřadu v Orl. Záhoří</t>
  </si>
  <si>
    <t>POV/2012/104/NB/INV</t>
  </si>
  <si>
    <t>Ohnišťany</t>
  </si>
  <si>
    <t>Ústření vytápení MŠ Ohnišťany</t>
  </si>
  <si>
    <r>
      <t xml:space="preserve">235 000 </t>
    </r>
    <r>
      <rPr>
        <b/>
        <sz val="8"/>
        <rFont val="Arial CE"/>
        <family val="0"/>
      </rPr>
      <t>návrh II. kolo</t>
    </r>
  </si>
  <si>
    <t>POV/2012/102/DK/INV</t>
  </si>
  <si>
    <t>Mostek</t>
  </si>
  <si>
    <t>zateplení hasičské zbrojnice Mostek</t>
  </si>
  <si>
    <t>POV2012/108/DO/INV</t>
  </si>
  <si>
    <t>Trnov</t>
  </si>
  <si>
    <t>Stavební úpravy hasičské zbrojnice Záhornice č.p. 11</t>
  </si>
  <si>
    <t>POV/2012/102/KO/NEINV</t>
  </si>
  <si>
    <t>Čermná nad Orlicí</t>
  </si>
  <si>
    <t>Oprava a údržba hřbitovní zdi na místním hřbitově v části obce Malá Čermná</t>
  </si>
  <si>
    <t>POV2012/107/DO/NEINV</t>
  </si>
  <si>
    <t>Rohenice</t>
  </si>
  <si>
    <t>Oprava fasády Obecního úřadu, výměna vrat a oken garáže která je součástí OÚ</t>
  </si>
  <si>
    <t>POV/2012/109/HK/INV</t>
  </si>
  <si>
    <t>Máslojedy</t>
  </si>
  <si>
    <t>Varovný a informační systém obyvatelstva pro obec Máslojedy</t>
  </si>
  <si>
    <t>POV/2012/101/NA/NEINV</t>
  </si>
  <si>
    <t>Bukovice</t>
  </si>
  <si>
    <t>Studnice vzdělávání 2012
klíčové kompetence v oblastech rozvoje venkova</t>
  </si>
  <si>
    <t>POV/2012/102/HK/NEINV/INV</t>
  </si>
  <si>
    <t>Dobřenice</t>
  </si>
  <si>
    <t>Oprava a rekonstrukce Obecního úřadu v Dobřenicích</t>
  </si>
  <si>
    <t>POV/2012/105/TR/NEINV</t>
  </si>
  <si>
    <t>Město Pilníkov</t>
  </si>
  <si>
    <t>Stavební úpravy v č.p. 36 v Pilníkově</t>
  </si>
  <si>
    <t>POV/2012/101/HK/INV</t>
  </si>
  <si>
    <t>Boharyně</t>
  </si>
  <si>
    <t>Boharyně-přístavba hřiště k ZŠ a MŠ I. etapa</t>
  </si>
  <si>
    <t>POV/2012/101/KO/NEINV</t>
  </si>
  <si>
    <t>Albrechtice nad Orlicí</t>
  </si>
  <si>
    <t>Zateplení objektů ve vlastnictví obce - Částečná výměna oken v čp. 275 a čp. 71</t>
  </si>
  <si>
    <t>POV/2012/107/NA/INV</t>
  </si>
  <si>
    <t>Suchý Důl</t>
  </si>
  <si>
    <t>Obnova zelené kapličky v Ticháčkově lese</t>
  </si>
  <si>
    <t>POV/2012/109/NA/INV</t>
  </si>
  <si>
    <t>Žernov</t>
  </si>
  <si>
    <t>Výměna oken a vstupních dveří budovy Obecního úřadu</t>
  </si>
  <si>
    <t>POV2012/101/RK/NEINV</t>
  </si>
  <si>
    <t>Černíkovice</t>
  </si>
  <si>
    <t>Výměna oken v budově MŠ a MŠ Černíkovice</t>
  </si>
  <si>
    <t>POV/2012/104/KO/NEINV</t>
  </si>
  <si>
    <t>Lípa nad Orlicí</t>
  </si>
  <si>
    <t>Oprava střechy a omítky na budově obecního úřadu v Lípě nad Orlicí čp. 23</t>
  </si>
  <si>
    <t>POV/2012/108/NA/NEINV</t>
  </si>
  <si>
    <t>Žďár nad Metují</t>
  </si>
  <si>
    <t>Oprava střechy OÚ ve Žďáře nad Metují</t>
  </si>
  <si>
    <t>POV2012/106/RK/NEINV</t>
  </si>
  <si>
    <t>Skuhrov n. Bělou</t>
  </si>
  <si>
    <t>Výměna oken a dveří na obec. budovách II.</t>
  </si>
  <si>
    <t>POV/2012/102/TR/NEINV</t>
  </si>
  <si>
    <t>Batňovice</t>
  </si>
  <si>
    <t>Pokračování oprav hřbitovní zdi u severního vstupu u kostela sv. Bartoloměje</t>
  </si>
  <si>
    <t>POV/2012/104/HK/NEINV</t>
  </si>
  <si>
    <t>Hořiněves</t>
  </si>
  <si>
    <t>Střecha obecní sklad</t>
  </si>
  <si>
    <t>POV/2012/107/NB/INV</t>
  </si>
  <si>
    <t>Vinary</t>
  </si>
  <si>
    <t>Bezdrátový rozhlas sloučených obcí Vinary, Smidarská Lhota, Kozojídky , Janovice</t>
  </si>
  <si>
    <t>POV2012/107/RK/NEINV</t>
  </si>
  <si>
    <t>Záměl</t>
  </si>
  <si>
    <t>Výměna oken a zateplení stropů čp. 126 ZŠ</t>
  </si>
  <si>
    <t>POV/2012/101/VR/NEINV</t>
  </si>
  <si>
    <t>Dolní Dvůr</t>
  </si>
  <si>
    <t>Opravy na obecním úřadu 2012</t>
  </si>
  <si>
    <t>POV2012/104/HO/INV</t>
  </si>
  <si>
    <t>Petrovičky</t>
  </si>
  <si>
    <t>Polyfunkční dům . I.etapa</t>
  </si>
  <si>
    <t>POV/2012/101/NB/INV</t>
  </si>
  <si>
    <t>Hlušice</t>
  </si>
  <si>
    <t>Modernizace hygienického zařízení v kulturním domě v Hlušicích</t>
  </si>
  <si>
    <t>POV2012/101/DO/NEINV</t>
  </si>
  <si>
    <t>Kounov</t>
  </si>
  <si>
    <t>Oprava střechy na obecním úřadě v Kounově čp. 51</t>
  </si>
  <si>
    <t>POV2012/103/RK/INV</t>
  </si>
  <si>
    <t>Lukavice</t>
  </si>
  <si>
    <t>Požární zbrojnice v Lukavici - II. etapa garáže</t>
  </si>
  <si>
    <t>POV2012/104/DO/INV+NEINV</t>
  </si>
  <si>
    <t>Olešnice v Orlických horách</t>
  </si>
  <si>
    <t>Stavební úpravy ZŠ č.p. 120 Olešnice v Orlických horách II. Závěrečná etapa</t>
  </si>
  <si>
    <t>POV/2012/102/NB/INV/NEINV</t>
  </si>
  <si>
    <t>Králíky</t>
  </si>
  <si>
    <t>Havárie sociálního zařízení v Kulturním domě v Králíkách</t>
  </si>
  <si>
    <t>POV/2012/112/HK/INV</t>
  </si>
  <si>
    <t>Praskačka</t>
  </si>
  <si>
    <t>Rekonstrukce sociálního zařízení v budově Mateřské školy v Sedlici</t>
  </si>
  <si>
    <t>POV/2012/106/TR/NEINV</t>
  </si>
  <si>
    <t>Dolní Olešnice</t>
  </si>
  <si>
    <t>Oprava střechy na Základní škole v Dolní Olešnici čp.41</t>
  </si>
  <si>
    <t>POV/2012/106/DK/NEINV</t>
  </si>
  <si>
    <t>Libotov</t>
  </si>
  <si>
    <t>Výměna oken mateřské školy</t>
  </si>
  <si>
    <t>POV2012/105/DO/NEINV</t>
  </si>
  <si>
    <t>Podbřezí</t>
  </si>
  <si>
    <t>Interiér mateřské školy v Podbřezí</t>
  </si>
  <si>
    <t>POV/2012/103/JA/NEINV</t>
  </si>
  <si>
    <t>Šestajovice</t>
  </si>
  <si>
    <t>Oprava dětského hřiště</t>
  </si>
  <si>
    <t>POV/2012/103/KO/NEINV</t>
  </si>
  <si>
    <t>Doudleby nad Orlicí</t>
  </si>
  <si>
    <t>Záchrana původní secesní fasády na budově základní školy - 1. etapa</t>
  </si>
  <si>
    <t>POV/2012/101/BR/INV</t>
  </si>
  <si>
    <t>Adršpach</t>
  </si>
  <si>
    <t>Stavební úpravy 1PP. Školka Adršpach</t>
  </si>
  <si>
    <t>POV2012/103/DO/INV</t>
  </si>
  <si>
    <t>Ohnišov</t>
  </si>
  <si>
    <t>Rozšíření bezdrátového rozhlasu v obci Ohnišov a Zákraví</t>
  </si>
  <si>
    <t>POV/2012/116/HK/INV/NEINV</t>
  </si>
  <si>
    <t>Všestary</t>
  </si>
  <si>
    <t>Hřbitovní zdi Chlum</t>
  </si>
  <si>
    <t>POV/2012/103/NB/INV</t>
  </si>
  <si>
    <t xml:space="preserve">Nepolisy </t>
  </si>
  <si>
    <t>Odvětrání kuchyně v MŠ Nepolisy</t>
  </si>
  <si>
    <t>návrh II. kolo</t>
  </si>
  <si>
    <t>celkem KHK</t>
  </si>
  <si>
    <t>Dotační titul 5</t>
  </si>
  <si>
    <t>Dotační titul 2</t>
  </si>
  <si>
    <t>schválená dotace Kč  I. kolo</t>
  </si>
  <si>
    <t>POV/2012/212/MZ/INV</t>
  </si>
  <si>
    <t>Podhradí</t>
  </si>
  <si>
    <t>Veřejné osvětlení v místní části Šlikova Ves</t>
  </si>
  <si>
    <t>odložená akce z 2011 (kapacita ČEZ)</t>
  </si>
  <si>
    <t>POV/2012/217/MZ/NEINV</t>
  </si>
  <si>
    <t>Šárovcova Lhota</t>
  </si>
  <si>
    <t>Oprava místní komunikace</t>
  </si>
  <si>
    <t>POV/2012/201/MZ/NEINV</t>
  </si>
  <si>
    <t>Běchary</t>
  </si>
  <si>
    <t xml:space="preserve">Oprava chodníku před novou bytovkou - Běchary  </t>
  </si>
  <si>
    <t>POV/2012/219/MZ/INV, NEINV</t>
  </si>
  <si>
    <t>Tuř</t>
  </si>
  <si>
    <t>Změna stavby před dokončením - komunikace na pozemcích parc. číslo 2/5, 927/8 v k. ú. Tuř ( 771791)</t>
  </si>
  <si>
    <t>POV/2012/207/MZ/NEINV</t>
  </si>
  <si>
    <t>Kacákova Lhota</t>
  </si>
  <si>
    <t>Kacákova Lhota-oprava stávajícího chodníku</t>
  </si>
  <si>
    <t>POV/2012/213/MZ/NEINV</t>
  </si>
  <si>
    <t>Podůlší</t>
  </si>
  <si>
    <t>Obnova asfaltového krytu stávající vozovky  na p.č. 334 a 328 - 2.část</t>
  </si>
  <si>
    <t>POV/2012/210/MZ/NEINV</t>
  </si>
  <si>
    <t>Nemyčeves</t>
  </si>
  <si>
    <t>Úprava místní komunikace na p. č. 836/13 a 836/34</t>
  </si>
  <si>
    <t>POV/2012/204/MZ/INV</t>
  </si>
  <si>
    <t>Dolní Lochov</t>
  </si>
  <si>
    <t>Dolní Lochov - obnova veřejného osvětlení</t>
  </si>
  <si>
    <t>POV/2012/218/MZ/NEINV</t>
  </si>
  <si>
    <t>Třtěnice</t>
  </si>
  <si>
    <t>Rekonstrukce chodníku v obci Třtěnice</t>
  </si>
  <si>
    <t>POV/2012/211/MZ/INV</t>
  </si>
  <si>
    <t>Osek</t>
  </si>
  <si>
    <t>Osek- obslužná komunikace</t>
  </si>
  <si>
    <t>POV/2012/216/MZ/NEINV</t>
  </si>
  <si>
    <t>Soběraz</t>
  </si>
  <si>
    <t>Obnova zeleně na pietních místech v obci Soběraz</t>
  </si>
  <si>
    <t>POV/2012/225/MZ/NEINV</t>
  </si>
  <si>
    <t>Židovice</t>
  </si>
  <si>
    <t>Oprava venkovního schodiště a přilehlé části chodníku u budovy č.p. 7</t>
  </si>
  <si>
    <t>POV/2012/202/MZ/INV</t>
  </si>
  <si>
    <t>Březina</t>
  </si>
  <si>
    <t>Obnova technické infrastruktury</t>
  </si>
  <si>
    <t>POV/2012/222/MZ/INV,NEINV</t>
  </si>
  <si>
    <t>Vršce</t>
  </si>
  <si>
    <t>Úprava veřejných prostranství a veřejné zeleně</t>
  </si>
  <si>
    <t>POV/2012/215/MZ/INV</t>
  </si>
  <si>
    <t>Slavhostice</t>
  </si>
  <si>
    <t>Autobusová zastávka s čekárnou v obci Slavhostice</t>
  </si>
  <si>
    <t>POV/2012/209/MZ/NEINV</t>
  </si>
  <si>
    <t>Mladějov</t>
  </si>
  <si>
    <t>Oprava požární nádrže Střeleč</t>
  </si>
  <si>
    <t>POV/2012/208/MZ/INV</t>
  </si>
  <si>
    <t>Konecchlumí</t>
  </si>
  <si>
    <t>Kamenice-rekonstrukce veřejného osvětlení</t>
  </si>
  <si>
    <t>POV/2012/220/MZ/INV</t>
  </si>
  <si>
    <t>Veliš</t>
  </si>
  <si>
    <t>Opatření pro zvýšení bezpečnosti dopravy v obci Veliš</t>
  </si>
  <si>
    <t>POV/2012/203/MZ/NEINV</t>
  </si>
  <si>
    <t>Bystřice</t>
  </si>
  <si>
    <t>Oprava místních komunikací a úprava veřejné zeleně</t>
  </si>
  <si>
    <t>POV/2012/205/MZ/NEINV</t>
  </si>
  <si>
    <t>Holín</t>
  </si>
  <si>
    <t>Holín-úprava chodníku podél silnice III/2816a</t>
  </si>
  <si>
    <t>POV/2012/221/MZNEINV</t>
  </si>
  <si>
    <t>Vrbice</t>
  </si>
  <si>
    <t xml:space="preserve">Oprava místní komunikace parc.č. 591/1 k.ú. Vrbice n.C. </t>
  </si>
  <si>
    <t>POV/2012/223/MZ/INV</t>
  </si>
  <si>
    <t xml:space="preserve">Vysoké Veselí </t>
  </si>
  <si>
    <t>Oprava ulice Krátké</t>
  </si>
  <si>
    <t>POV/2012/206/MZ/NEINV</t>
  </si>
  <si>
    <t>Chyjice</t>
  </si>
  <si>
    <t>Rekonstrukce autobusových čekáren a parkové úpravy</t>
  </si>
  <si>
    <t>POV/2012/224/MZ/NEINV</t>
  </si>
  <si>
    <t>Železnice</t>
  </si>
  <si>
    <t>Demolice č.p.187 v Nádražní ulici, v Železnici</t>
  </si>
  <si>
    <t>POV/2012/214/MZ/INV</t>
  </si>
  <si>
    <t>Rokytňany</t>
  </si>
  <si>
    <t>Rekonstrukce veřejného osvětlení v Dolních Rokytňanech</t>
  </si>
  <si>
    <t>Dotační titul 3</t>
  </si>
  <si>
    <t>doporučená dotace Kč II. kolo</t>
  </si>
  <si>
    <t>popis projektu</t>
  </si>
  <si>
    <t>POV/2012/301/MZ/INV,NEINV</t>
  </si>
  <si>
    <t>Svazek obcí Brada</t>
  </si>
  <si>
    <t>Sportem ku zdraví</t>
  </si>
  <si>
    <t>úpravy sportovišť a dětských hřišť</t>
  </si>
  <si>
    <t>POV/2012/302/MZ/INV,NEINV</t>
  </si>
  <si>
    <t>Mikroregion Český ráj</t>
  </si>
  <si>
    <t>Výstavní zastavení - dozvíte se o nás více</t>
  </si>
  <si>
    <t>informační vitríny ve 3 obcích</t>
  </si>
  <si>
    <t>POV/2012/303/MZ/INV,NEINV</t>
  </si>
  <si>
    <t>Lázeňský mikroregion</t>
  </si>
  <si>
    <t>Odpočinková místa v Lázeňském mikroregionu</t>
  </si>
  <si>
    <t>vybudování odpočinkových míst</t>
  </si>
  <si>
    <t>POV/2012/304/MZ/INV,NEINV</t>
  </si>
  <si>
    <t>Mariánská zahrada</t>
  </si>
  <si>
    <t xml:space="preserve">Na území Mariánské zahrady žijeme společenským životem </t>
  </si>
  <si>
    <t>stany, pivní sety, ozvučení</t>
  </si>
  <si>
    <t>Dotační titul 4</t>
  </si>
  <si>
    <t>POV/2012/401/MZ/NEINV</t>
  </si>
  <si>
    <t>Dětenice</t>
  </si>
  <si>
    <t>Dotace na úroky z úvěru na stavbu "Dětenice, Osenice, Brodek-ČOV a splašková kanalizace"</t>
  </si>
  <si>
    <t>POV/2012/402/MZ/NEINV</t>
  </si>
  <si>
    <t>Libáň</t>
  </si>
  <si>
    <t>Úroky z úvěrů na vybudování technické infrastruktury v Libáni a spádových obcích</t>
  </si>
  <si>
    <t>POV/2012/403/MZ/NEINV</t>
  </si>
  <si>
    <t>Radim</t>
  </si>
  <si>
    <t>Přestavba obecních bytů</t>
  </si>
  <si>
    <t>POV/2012/404/MZ/NEINV</t>
  </si>
  <si>
    <t>Staré Místo</t>
  </si>
  <si>
    <t>Výstavba vodovodu v obci Staré Místo včetně souvisejících výdajů</t>
  </si>
  <si>
    <t>POV/2012/405/MZ/NEINV</t>
  </si>
  <si>
    <t>Stavební úpravy a půdní vestavba v č.p. 85, Šimonova ulice, Železnice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</si>
</sst>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h:mm;@"/>
    <numFmt numFmtId="166" formatCode="#,##0.000000"/>
    <numFmt numFmtId="167" formatCode="#,##0.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sz val="10"/>
      <color indexed="8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5" fillId="0" borderId="0">
      <alignment/>
      <protection locked="0"/>
    </xf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2" fillId="21" borderId="6" applyNumberFormat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/>
    </xf>
    <xf numFmtId="0" fontId="25" fillId="0" borderId="12" xfId="79" applyFont="1" applyFill="1" applyBorder="1" applyAlignment="1">
      <alignment vertical="center"/>
      <protection/>
    </xf>
    <xf numFmtId="0" fontId="17" fillId="0" borderId="12" xfId="79" applyBorder="1" applyAlignment="1">
      <alignment vertical="center"/>
      <protection/>
    </xf>
    <xf numFmtId="0" fontId="17" fillId="0" borderId="12" xfId="79" applyBorder="1" applyAlignment="1">
      <alignment vertical="center" wrapText="1"/>
      <protection/>
    </xf>
    <xf numFmtId="4" fontId="17" fillId="0" borderId="12" xfId="79" applyNumberFormat="1" applyBorder="1" applyAlignment="1">
      <alignment vertical="center"/>
      <protection/>
    </xf>
    <xf numFmtId="2" fontId="17" fillId="0" borderId="12" xfId="79" applyNumberFormat="1" applyBorder="1" applyAlignment="1">
      <alignment horizontal="center" vertical="center"/>
      <protection/>
    </xf>
    <xf numFmtId="0" fontId="17" fillId="0" borderId="12" xfId="79" applyBorder="1" applyAlignment="1">
      <alignment horizontal="center" vertical="center"/>
      <protection/>
    </xf>
    <xf numFmtId="4" fontId="26" fillId="0" borderId="12" xfId="79" applyNumberFormat="1" applyFont="1" applyBorder="1" applyAlignment="1">
      <alignment vertical="center"/>
      <protection/>
    </xf>
    <xf numFmtId="14" fontId="17" fillId="0" borderId="12" xfId="79" applyNumberFormat="1" applyBorder="1" applyAlignment="1">
      <alignment vertical="center"/>
      <protection/>
    </xf>
    <xf numFmtId="165" fontId="17" fillId="0" borderId="12" xfId="79" applyNumberFormat="1" applyBorder="1" applyAlignment="1">
      <alignment vertical="center"/>
      <protection/>
    </xf>
    <xf numFmtId="0" fontId="17" fillId="0" borderId="0" xfId="79" applyBorder="1" applyAlignment="1">
      <alignment vertical="center"/>
      <protection/>
    </xf>
    <xf numFmtId="0" fontId="17" fillId="0" borderId="0" xfId="79">
      <alignment/>
      <protection/>
    </xf>
    <xf numFmtId="0" fontId="27" fillId="0" borderId="13" xfId="79" applyFont="1" applyFill="1" applyBorder="1" applyAlignment="1">
      <alignment horizontal="center" vertical="center" wrapText="1"/>
      <protection/>
    </xf>
    <xf numFmtId="4" fontId="27" fillId="0" borderId="13" xfId="79" applyNumberFormat="1" applyFont="1" applyFill="1" applyBorder="1" applyAlignment="1">
      <alignment horizontal="center" vertical="center" wrapText="1"/>
      <protection/>
    </xf>
    <xf numFmtId="2" fontId="27" fillId="0" borderId="13" xfId="79" applyNumberFormat="1" applyFont="1" applyFill="1" applyBorder="1" applyAlignment="1">
      <alignment horizontal="center" vertical="center" wrapText="1"/>
      <protection/>
    </xf>
    <xf numFmtId="4" fontId="28" fillId="0" borderId="13" xfId="79" applyNumberFormat="1" applyFont="1" applyFill="1" applyBorder="1" applyAlignment="1">
      <alignment horizontal="center" vertical="center" wrapText="1"/>
      <protection/>
    </xf>
    <xf numFmtId="14" fontId="27" fillId="0" borderId="13" xfId="79" applyNumberFormat="1" applyFont="1" applyFill="1" applyBorder="1" applyAlignment="1">
      <alignment horizontal="center" vertical="center" wrapText="1"/>
      <protection/>
    </xf>
    <xf numFmtId="165" fontId="27" fillId="0" borderId="14" xfId="79" applyNumberFormat="1" applyFont="1" applyFill="1" applyBorder="1" applyAlignment="1">
      <alignment horizontal="center" vertical="center" wrapText="1"/>
      <protection/>
    </xf>
    <xf numFmtId="0" fontId="27" fillId="0" borderId="15" xfId="79" applyFont="1" applyBorder="1" applyAlignment="1">
      <alignment horizontal="center" vertical="center" wrapText="1"/>
      <protection/>
    </xf>
    <xf numFmtId="0" fontId="27" fillId="0" borderId="0" xfId="79" applyFont="1" applyBorder="1" applyAlignment="1">
      <alignment horizontal="center" wrapText="1"/>
      <protection/>
    </xf>
    <xf numFmtId="0" fontId="27" fillId="0" borderId="0" xfId="79" applyFont="1" applyAlignment="1">
      <alignment horizontal="center" wrapText="1"/>
      <protection/>
    </xf>
    <xf numFmtId="0" fontId="17" fillId="0" borderId="16" xfId="79" applyFont="1" applyBorder="1" applyAlignment="1">
      <alignment vertical="center" wrapText="1"/>
      <protection/>
    </xf>
    <xf numFmtId="3" fontId="17" fillId="0" borderId="16" xfId="79" applyNumberFormat="1" applyBorder="1" applyAlignment="1">
      <alignment vertical="center"/>
      <protection/>
    </xf>
    <xf numFmtId="2" fontId="17" fillId="0" borderId="16" xfId="79" applyNumberFormat="1" applyBorder="1" applyAlignment="1">
      <alignment horizontal="center" vertical="center"/>
      <protection/>
    </xf>
    <xf numFmtId="0" fontId="17" fillId="0" borderId="16" xfId="79" applyBorder="1" applyAlignment="1">
      <alignment horizontal="center" vertical="center"/>
      <protection/>
    </xf>
    <xf numFmtId="3" fontId="25" fillId="0" borderId="16" xfId="79" applyNumberFormat="1" applyFont="1" applyBorder="1" applyAlignment="1">
      <alignment vertical="center"/>
      <protection/>
    </xf>
    <xf numFmtId="14" fontId="17" fillId="0" borderId="16" xfId="79" applyNumberFormat="1" applyBorder="1" applyAlignment="1">
      <alignment vertical="center"/>
      <protection/>
    </xf>
    <xf numFmtId="165" fontId="17" fillId="0" borderId="16" xfId="79" applyNumberFormat="1" applyBorder="1" applyAlignment="1">
      <alignment vertical="center"/>
      <protection/>
    </xf>
    <xf numFmtId="0" fontId="17" fillId="0" borderId="16" xfId="79" applyBorder="1" applyAlignment="1">
      <alignment vertical="center"/>
      <protection/>
    </xf>
    <xf numFmtId="0" fontId="17" fillId="0" borderId="0" xfId="79" applyBorder="1">
      <alignment/>
      <protection/>
    </xf>
    <xf numFmtId="0" fontId="17" fillId="0" borderId="11" xfId="79" applyFont="1" applyBorder="1" applyAlignment="1">
      <alignment vertical="center" wrapText="1"/>
      <protection/>
    </xf>
    <xf numFmtId="0" fontId="29" fillId="0" borderId="11" xfId="79" applyFont="1" applyBorder="1" applyAlignment="1">
      <alignment horizontal="left" vertical="center" wrapText="1"/>
      <protection/>
    </xf>
    <xf numFmtId="3" fontId="29" fillId="0" borderId="11" xfId="79" applyNumberFormat="1" applyFont="1" applyBorder="1" applyAlignment="1">
      <alignment horizontal="right" vertical="center" wrapText="1"/>
      <protection/>
    </xf>
    <xf numFmtId="2" fontId="17" fillId="0" borderId="11" xfId="79" applyNumberFormat="1" applyBorder="1" applyAlignment="1">
      <alignment horizontal="center" vertical="center"/>
      <protection/>
    </xf>
    <xf numFmtId="0" fontId="29" fillId="0" borderId="11" xfId="79" applyFont="1" applyBorder="1" applyAlignment="1">
      <alignment horizontal="center" vertical="center" wrapText="1"/>
      <protection/>
    </xf>
    <xf numFmtId="3" fontId="25" fillId="0" borderId="11" xfId="79" applyNumberFormat="1" applyFont="1" applyBorder="1" applyAlignment="1">
      <alignment vertical="center"/>
      <protection/>
    </xf>
    <xf numFmtId="14" fontId="29" fillId="0" borderId="11" xfId="79" applyNumberFormat="1" applyFont="1" applyBorder="1" applyAlignment="1">
      <alignment horizontal="right" vertical="center" wrapText="1"/>
      <protection/>
    </xf>
    <xf numFmtId="165" fontId="29" fillId="0" borderId="11" xfId="79" applyNumberFormat="1" applyFont="1" applyBorder="1" applyAlignment="1">
      <alignment horizontal="right" vertical="center" wrapText="1"/>
      <protection/>
    </xf>
    <xf numFmtId="0" fontId="17" fillId="0" borderId="11" xfId="79" applyBorder="1" applyAlignment="1">
      <alignment vertical="center"/>
      <protection/>
    </xf>
    <xf numFmtId="0" fontId="17" fillId="24" borderId="11" xfId="79" applyFont="1" applyFill="1" applyBorder="1" applyAlignment="1">
      <alignment vertical="center" wrapText="1"/>
      <protection/>
    </xf>
    <xf numFmtId="3" fontId="17" fillId="24" borderId="11" xfId="79" applyNumberFormat="1" applyFill="1" applyBorder="1" applyAlignment="1">
      <alignment vertical="center"/>
      <protection/>
    </xf>
    <xf numFmtId="2" fontId="17" fillId="24" borderId="11" xfId="79" applyNumberFormat="1" applyFill="1" applyBorder="1" applyAlignment="1">
      <alignment horizontal="center" vertical="center"/>
      <protection/>
    </xf>
    <xf numFmtId="0" fontId="17" fillId="24" borderId="11" xfId="79" applyFill="1" applyBorder="1" applyAlignment="1">
      <alignment horizontal="center" vertical="center"/>
      <protection/>
    </xf>
    <xf numFmtId="3" fontId="26" fillId="24" borderId="11" xfId="79" applyNumberFormat="1" applyFont="1" applyFill="1" applyBorder="1" applyAlignment="1">
      <alignment vertical="center"/>
      <protection/>
    </xf>
    <xf numFmtId="14" fontId="17" fillId="24" borderId="11" xfId="79" applyNumberFormat="1" applyFill="1" applyBorder="1" applyAlignment="1">
      <alignment vertical="center"/>
      <protection/>
    </xf>
    <xf numFmtId="165" fontId="17" fillId="24" borderId="11" xfId="79" applyNumberFormat="1" applyFill="1" applyBorder="1" applyAlignment="1">
      <alignment vertical="center"/>
      <protection/>
    </xf>
    <xf numFmtId="0" fontId="17" fillId="24" borderId="11" xfId="79" applyFill="1" applyBorder="1" applyAlignment="1">
      <alignment vertical="center" wrapText="1"/>
      <protection/>
    </xf>
    <xf numFmtId="3" fontId="17" fillId="0" borderId="11" xfId="79" applyNumberFormat="1" applyBorder="1" applyAlignment="1">
      <alignment vertical="center"/>
      <protection/>
    </xf>
    <xf numFmtId="0" fontId="17" fillId="0" borderId="11" xfId="79" applyBorder="1" applyAlignment="1">
      <alignment horizontal="center" vertical="center"/>
      <protection/>
    </xf>
    <xf numFmtId="3" fontId="26" fillId="0" borderId="11" xfId="79" applyNumberFormat="1" applyFont="1" applyBorder="1" applyAlignment="1">
      <alignment vertical="center"/>
      <protection/>
    </xf>
    <xf numFmtId="14" fontId="17" fillId="0" borderId="11" xfId="79" applyNumberFormat="1" applyBorder="1" applyAlignment="1">
      <alignment vertical="center"/>
      <protection/>
    </xf>
    <xf numFmtId="165" fontId="17" fillId="0" borderId="11" xfId="79" applyNumberFormat="1" applyBorder="1" applyAlignment="1">
      <alignment vertical="center"/>
      <protection/>
    </xf>
    <xf numFmtId="0" fontId="17" fillId="0" borderId="11" xfId="79" applyBorder="1" applyAlignment="1">
      <alignment vertical="center" wrapText="1"/>
      <protection/>
    </xf>
    <xf numFmtId="0" fontId="26" fillId="0" borderId="11" xfId="79" applyFont="1" applyBorder="1" applyAlignment="1">
      <alignment vertical="center"/>
      <protection/>
    </xf>
    <xf numFmtId="0" fontId="26" fillId="0" borderId="11" xfId="79" applyFont="1" applyBorder="1" applyAlignment="1">
      <alignment vertical="center" wrapText="1"/>
      <protection/>
    </xf>
    <xf numFmtId="4" fontId="26" fillId="0" borderId="11" xfId="79" applyNumberFormat="1" applyFont="1" applyBorder="1" applyAlignment="1">
      <alignment vertical="center"/>
      <protection/>
    </xf>
    <xf numFmtId="14" fontId="26" fillId="0" borderId="11" xfId="79" applyNumberFormat="1" applyFont="1" applyBorder="1" applyAlignment="1">
      <alignment vertical="center"/>
      <protection/>
    </xf>
    <xf numFmtId="165" fontId="26" fillId="0" borderId="11" xfId="79" applyNumberFormat="1" applyFont="1" applyBorder="1" applyAlignment="1">
      <alignment vertical="center"/>
      <protection/>
    </xf>
    <xf numFmtId="0" fontId="26" fillId="0" borderId="0" xfId="79" applyFont="1" applyBorder="1">
      <alignment/>
      <protection/>
    </xf>
    <xf numFmtId="0" fontId="26" fillId="0" borderId="0" xfId="79" applyFont="1">
      <alignment/>
      <protection/>
    </xf>
    <xf numFmtId="0" fontId="25" fillId="0" borderId="11" xfId="79" applyFont="1" applyBorder="1" applyAlignment="1">
      <alignment vertical="center"/>
      <protection/>
    </xf>
    <xf numFmtId="0" fontId="29" fillId="0" borderId="11" xfId="79" applyFont="1" applyBorder="1" applyAlignment="1">
      <alignment vertical="center" wrapText="1"/>
      <protection/>
    </xf>
    <xf numFmtId="165" fontId="17" fillId="0" borderId="11" xfId="79" applyNumberFormat="1" applyFont="1" applyBorder="1" applyAlignment="1">
      <alignment vertical="center"/>
      <protection/>
    </xf>
    <xf numFmtId="0" fontId="17" fillId="0" borderId="11" xfId="79" applyFont="1" applyFill="1" applyBorder="1" applyAlignment="1">
      <alignment vertical="center" wrapText="1"/>
      <protection/>
    </xf>
    <xf numFmtId="3" fontId="17" fillId="0" borderId="11" xfId="79" applyNumberFormat="1" applyFill="1" applyBorder="1" applyAlignment="1">
      <alignment vertical="center"/>
      <protection/>
    </xf>
    <xf numFmtId="2" fontId="17" fillId="0" borderId="11" xfId="79" applyNumberFormat="1" applyFill="1" applyBorder="1" applyAlignment="1">
      <alignment horizontal="center" vertical="center"/>
      <protection/>
    </xf>
    <xf numFmtId="0" fontId="17" fillId="0" borderId="11" xfId="79" applyFill="1" applyBorder="1" applyAlignment="1">
      <alignment horizontal="center" vertical="center"/>
      <protection/>
    </xf>
    <xf numFmtId="3" fontId="25" fillId="0" borderId="11" xfId="79" applyNumberFormat="1" applyFont="1" applyFill="1" applyBorder="1" applyAlignment="1">
      <alignment vertical="center"/>
      <protection/>
    </xf>
    <xf numFmtId="14" fontId="17" fillId="0" borderId="11" xfId="79" applyNumberFormat="1" applyFill="1" applyBorder="1" applyAlignment="1">
      <alignment vertical="center"/>
      <protection/>
    </xf>
    <xf numFmtId="165" fontId="17" fillId="0" borderId="11" xfId="79" applyNumberFormat="1" applyFill="1" applyBorder="1" applyAlignment="1">
      <alignment vertical="center"/>
      <protection/>
    </xf>
    <xf numFmtId="0" fontId="29" fillId="0" borderId="11" xfId="79" applyFont="1" applyFill="1" applyBorder="1" applyAlignment="1">
      <alignment vertical="center" wrapText="1"/>
      <protection/>
    </xf>
    <xf numFmtId="0" fontId="17" fillId="0" borderId="11" xfId="79" applyFill="1" applyBorder="1" applyAlignment="1">
      <alignment vertical="center" wrapText="1"/>
      <protection/>
    </xf>
    <xf numFmtId="0" fontId="29" fillId="24" borderId="11" xfId="79" applyFont="1" applyFill="1" applyBorder="1" applyAlignment="1">
      <alignment vertical="center" wrapText="1"/>
      <protection/>
    </xf>
    <xf numFmtId="3" fontId="26" fillId="24" borderId="11" xfId="79" applyNumberFormat="1" applyFont="1" applyFill="1" applyBorder="1" applyAlignment="1">
      <alignment horizontal="right" vertical="center" wrapText="1"/>
      <protection/>
    </xf>
    <xf numFmtId="0" fontId="31" fillId="24" borderId="11" xfId="0" applyFont="1" applyFill="1" applyBorder="1" applyAlignment="1">
      <alignment horizontal="justify" vertical="center"/>
    </xf>
    <xf numFmtId="4" fontId="17" fillId="0" borderId="11" xfId="79" applyNumberFormat="1" applyBorder="1" applyAlignment="1">
      <alignment vertical="center"/>
      <protection/>
    </xf>
    <xf numFmtId="0" fontId="31" fillId="0" borderId="11" xfId="0" applyFont="1" applyBorder="1" applyAlignment="1">
      <alignment horizontal="justify" vertical="center"/>
    </xf>
    <xf numFmtId="0" fontId="25" fillId="0" borderId="0" xfId="79" applyFont="1" applyBorder="1" applyAlignment="1">
      <alignment vertical="center"/>
      <protection/>
    </xf>
    <xf numFmtId="4" fontId="17" fillId="0" borderId="0" xfId="79" applyNumberFormat="1" applyBorder="1" applyAlignment="1">
      <alignment vertical="center"/>
      <protection/>
    </xf>
    <xf numFmtId="2" fontId="17" fillId="0" borderId="0" xfId="79" applyNumberFormat="1" applyBorder="1" applyAlignment="1">
      <alignment horizontal="center" vertical="center"/>
      <protection/>
    </xf>
    <xf numFmtId="4" fontId="26" fillId="0" borderId="0" xfId="79" applyNumberFormat="1" applyFont="1" applyBorder="1" applyAlignment="1">
      <alignment vertical="center"/>
      <protection/>
    </xf>
    <xf numFmtId="14" fontId="17" fillId="0" borderId="0" xfId="79" applyNumberFormat="1" applyBorder="1" applyAlignment="1">
      <alignment vertical="center"/>
      <protection/>
    </xf>
    <xf numFmtId="165" fontId="17" fillId="0" borderId="0" xfId="79" applyNumberFormat="1" applyBorder="1" applyAlignment="1">
      <alignment vertical="center"/>
      <protection/>
    </xf>
    <xf numFmtId="0" fontId="17" fillId="0" borderId="0" xfId="79" applyAlignment="1">
      <alignment vertical="center"/>
      <protection/>
    </xf>
    <xf numFmtId="0" fontId="27" fillId="0" borderId="11" xfId="79" applyFont="1" applyBorder="1" applyAlignment="1">
      <alignment horizontal="center" vertical="center" wrapText="1"/>
      <protection/>
    </xf>
    <xf numFmtId="4" fontId="27" fillId="0" borderId="11" xfId="79" applyNumberFormat="1" applyFont="1" applyBorder="1" applyAlignment="1">
      <alignment horizontal="center" vertical="center" wrapText="1"/>
      <protection/>
    </xf>
    <xf numFmtId="2" fontId="27" fillId="0" borderId="11" xfId="79" applyNumberFormat="1" applyFont="1" applyBorder="1" applyAlignment="1">
      <alignment horizontal="center" vertical="center" wrapText="1"/>
      <protection/>
    </xf>
    <xf numFmtId="3" fontId="28" fillId="0" borderId="11" xfId="79" applyNumberFormat="1" applyFont="1" applyBorder="1" applyAlignment="1">
      <alignment horizontal="center" vertical="center" wrapText="1"/>
      <protection/>
    </xf>
    <xf numFmtId="14" fontId="27" fillId="0" borderId="11" xfId="79" applyNumberFormat="1" applyFont="1" applyBorder="1" applyAlignment="1">
      <alignment horizontal="center" vertical="center" wrapText="1"/>
      <protection/>
    </xf>
    <xf numFmtId="165" fontId="27" fillId="0" borderId="11" xfId="79" applyNumberFormat="1" applyFont="1" applyBorder="1" applyAlignment="1">
      <alignment horizontal="center" vertical="center" wrapText="1"/>
      <protection/>
    </xf>
    <xf numFmtId="0" fontId="27" fillId="0" borderId="0" xfId="79" applyFont="1" applyAlignment="1">
      <alignment horizontal="center" vertical="center" wrapText="1"/>
      <protection/>
    </xf>
    <xf numFmtId="0" fontId="17" fillId="0" borderId="0" xfId="79" applyBorder="1" applyAlignment="1">
      <alignment horizontal="center" vertical="center"/>
      <protection/>
    </xf>
    <xf numFmtId="0" fontId="26" fillId="0" borderId="0" xfId="79" applyFont="1" applyBorder="1" applyAlignment="1">
      <alignment vertical="center"/>
      <protection/>
    </xf>
    <xf numFmtId="165" fontId="17" fillId="0" borderId="0" xfId="79" applyNumberFormat="1" applyBorder="1" applyAlignment="1">
      <alignment horizontal="right" vertical="center"/>
      <protection/>
    </xf>
    <xf numFmtId="0" fontId="28" fillId="0" borderId="11" xfId="79" applyFont="1" applyBorder="1" applyAlignment="1">
      <alignment horizontal="center" vertical="center" wrapText="1"/>
      <protection/>
    </xf>
    <xf numFmtId="3" fontId="17" fillId="0" borderId="11" xfId="79" applyNumberFormat="1" applyFont="1" applyBorder="1" applyAlignment="1">
      <alignment vertical="center"/>
      <protection/>
    </xf>
    <xf numFmtId="2" fontId="17" fillId="0" borderId="11" xfId="79" applyNumberFormat="1" applyFont="1" applyBorder="1" applyAlignment="1">
      <alignment horizontal="center" vertical="center"/>
      <protection/>
    </xf>
    <xf numFmtId="0" fontId="17" fillId="0" borderId="11" xfId="79" applyFont="1" applyBorder="1" applyAlignment="1">
      <alignment horizontal="center" vertical="center"/>
      <protection/>
    </xf>
    <xf numFmtId="14" fontId="17" fillId="0" borderId="11" xfId="79" applyNumberFormat="1" applyFont="1" applyBorder="1" applyAlignment="1">
      <alignment vertical="center"/>
      <protection/>
    </xf>
    <xf numFmtId="165" fontId="17" fillId="0" borderId="11" xfId="79" applyNumberFormat="1" applyFont="1" applyBorder="1" applyAlignment="1">
      <alignment horizontal="right" vertical="center"/>
      <protection/>
    </xf>
    <xf numFmtId="0" fontId="32" fillId="0" borderId="11" xfId="79" applyFont="1" applyBorder="1" applyAlignment="1">
      <alignment vertical="center" wrapText="1"/>
      <protection/>
    </xf>
    <xf numFmtId="0" fontId="33" fillId="0" borderId="0" xfId="79" applyFont="1" applyAlignment="1">
      <alignment vertical="center" wrapText="1"/>
      <protection/>
    </xf>
    <xf numFmtId="0" fontId="33" fillId="0" borderId="0" xfId="79" applyFont="1" applyAlignment="1">
      <alignment wrapText="1"/>
      <protection/>
    </xf>
    <xf numFmtId="0" fontId="34" fillId="0" borderId="0" xfId="79" applyFont="1">
      <alignment/>
      <protection/>
    </xf>
    <xf numFmtId="165" fontId="17" fillId="0" borderId="11" xfId="79" applyNumberFormat="1" applyBorder="1" applyAlignment="1">
      <alignment horizontal="right" vertical="center"/>
      <protection/>
    </xf>
    <xf numFmtId="0" fontId="17" fillId="0" borderId="11" xfId="79" applyFont="1" applyBorder="1" applyAlignment="1">
      <alignment vertical="center"/>
      <protection/>
    </xf>
    <xf numFmtId="165" fontId="17" fillId="0" borderId="11" xfId="79" applyNumberFormat="1" applyFill="1" applyBorder="1" applyAlignment="1">
      <alignment horizontal="right" vertical="center"/>
      <protection/>
    </xf>
    <xf numFmtId="4" fontId="17" fillId="0" borderId="0" xfId="79" applyNumberFormat="1" applyAlignment="1">
      <alignment vertical="center"/>
      <protection/>
    </xf>
    <xf numFmtId="165" fontId="17" fillId="24" borderId="11" xfId="79" applyNumberFormat="1" applyFill="1" applyBorder="1" applyAlignment="1">
      <alignment horizontal="right" vertical="center"/>
      <protection/>
    </xf>
    <xf numFmtId="0" fontId="17" fillId="10" borderId="11" xfId="79" applyFont="1" applyFill="1" applyBorder="1" applyAlignment="1">
      <alignment vertical="center" wrapText="1"/>
      <protection/>
    </xf>
    <xf numFmtId="3" fontId="17" fillId="10" borderId="11" xfId="79" applyNumberFormat="1" applyFill="1" applyBorder="1" applyAlignment="1">
      <alignment vertical="center"/>
      <protection/>
    </xf>
    <xf numFmtId="2" fontId="17" fillId="10" borderId="11" xfId="79" applyNumberFormat="1" applyFill="1" applyBorder="1" applyAlignment="1">
      <alignment horizontal="center" vertical="center"/>
      <protection/>
    </xf>
    <xf numFmtId="0" fontId="17" fillId="10" borderId="11" xfId="79" applyFill="1" applyBorder="1" applyAlignment="1">
      <alignment horizontal="center" vertical="center"/>
      <protection/>
    </xf>
    <xf numFmtId="3" fontId="26" fillId="10" borderId="11" xfId="79" applyNumberFormat="1" applyFont="1" applyFill="1" applyBorder="1" applyAlignment="1">
      <alignment vertical="center"/>
      <protection/>
    </xf>
    <xf numFmtId="14" fontId="17" fillId="10" borderId="11" xfId="79" applyNumberFormat="1" applyFill="1" applyBorder="1" applyAlignment="1">
      <alignment vertical="center"/>
      <protection/>
    </xf>
    <xf numFmtId="165" fontId="17" fillId="10" borderId="11" xfId="79" applyNumberFormat="1" applyFill="1" applyBorder="1" applyAlignment="1">
      <alignment horizontal="right" vertical="center"/>
      <protection/>
    </xf>
    <xf numFmtId="0" fontId="29" fillId="10" borderId="11" xfId="79" applyFont="1" applyFill="1" applyBorder="1" applyAlignment="1">
      <alignment vertical="center" wrapText="1"/>
      <protection/>
    </xf>
    <xf numFmtId="2" fontId="26" fillId="0" borderId="11" xfId="79" applyNumberFormat="1" applyFont="1" applyBorder="1" applyAlignment="1">
      <alignment horizontal="center" vertical="center"/>
      <protection/>
    </xf>
    <xf numFmtId="4" fontId="26" fillId="0" borderId="11" xfId="79" applyNumberFormat="1" applyFont="1" applyBorder="1" applyAlignment="1">
      <alignment horizontal="center" vertical="center"/>
      <protection/>
    </xf>
    <xf numFmtId="165" fontId="26" fillId="0" borderId="11" xfId="79" applyNumberFormat="1" applyFont="1" applyBorder="1" applyAlignment="1">
      <alignment horizontal="right" vertical="center"/>
      <protection/>
    </xf>
    <xf numFmtId="0" fontId="26" fillId="0" borderId="0" xfId="79" applyFont="1" applyAlignment="1">
      <alignment vertical="center"/>
      <protection/>
    </xf>
    <xf numFmtId="0" fontId="17" fillId="0" borderId="0" xfId="79" applyBorder="1" applyAlignment="1">
      <alignment horizontal="right" vertical="center"/>
      <protection/>
    </xf>
    <xf numFmtId="20" fontId="17" fillId="0" borderId="11" xfId="79" applyNumberFormat="1" applyBorder="1" applyAlignment="1">
      <alignment horizontal="right" vertical="center"/>
      <protection/>
    </xf>
    <xf numFmtId="0" fontId="17" fillId="0" borderId="0" xfId="79" applyAlignment="1">
      <alignment vertical="center" wrapText="1"/>
      <protection/>
    </xf>
    <xf numFmtId="0" fontId="17" fillId="0" borderId="0" xfId="79" applyAlignment="1">
      <alignment wrapText="1"/>
      <protection/>
    </xf>
    <xf numFmtId="0" fontId="17" fillId="0" borderId="11" xfId="79" applyBorder="1" applyAlignment="1">
      <alignment horizontal="right" vertical="center"/>
      <protection/>
    </xf>
    <xf numFmtId="0" fontId="26" fillId="0" borderId="11" xfId="79" applyFont="1" applyBorder="1" applyAlignment="1">
      <alignment horizontal="right" vertical="center"/>
      <protection/>
    </xf>
    <xf numFmtId="0" fontId="35" fillId="0" borderId="11" xfId="79" applyFont="1" applyBorder="1" applyAlignment="1">
      <alignment vertical="center" wrapText="1"/>
      <protection/>
    </xf>
    <xf numFmtId="0" fontId="26" fillId="0" borderId="0" xfId="79" applyFont="1" applyAlignment="1">
      <alignment vertical="center" wrapText="1"/>
      <protection/>
    </xf>
    <xf numFmtId="0" fontId="26" fillId="0" borderId="0" xfId="79" applyFont="1" applyAlignment="1">
      <alignment wrapText="1"/>
      <protection/>
    </xf>
    <xf numFmtId="3" fontId="26" fillId="0" borderId="11" xfId="79" applyNumberFormat="1" applyFont="1" applyFill="1" applyBorder="1" applyAlignment="1">
      <alignment vertical="center"/>
      <protection/>
    </xf>
    <xf numFmtId="3" fontId="27" fillId="0" borderId="11" xfId="79" applyNumberFormat="1" applyFont="1" applyBorder="1" applyAlignment="1">
      <alignment horizontal="center" vertical="center" wrapText="1"/>
      <protection/>
    </xf>
    <xf numFmtId="3" fontId="26" fillId="0" borderId="11" xfId="79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17" fillId="24" borderId="11" xfId="79" applyFont="1" applyFill="1" applyBorder="1" applyAlignment="1">
      <alignment vertical="center" wrapText="1"/>
      <protection/>
    </xf>
    <xf numFmtId="3" fontId="17" fillId="24" borderId="11" xfId="79" applyNumberFormat="1" applyFill="1" applyBorder="1" applyAlignment="1">
      <alignment vertical="center"/>
      <protection/>
    </xf>
    <xf numFmtId="2" fontId="17" fillId="24" borderId="11" xfId="79" applyNumberFormat="1" applyFill="1" applyBorder="1" applyAlignment="1">
      <alignment horizontal="center" vertical="center"/>
      <protection/>
    </xf>
    <xf numFmtId="14" fontId="17" fillId="24" borderId="11" xfId="79" applyNumberFormat="1" applyFill="1" applyBorder="1" applyAlignment="1">
      <alignment vertical="center"/>
      <protection/>
    </xf>
    <xf numFmtId="20" fontId="17" fillId="24" borderId="11" xfId="79" applyNumberFormat="1" applyFill="1" applyBorder="1" applyAlignment="1">
      <alignment horizontal="right" vertical="center"/>
      <protection/>
    </xf>
    <xf numFmtId="0" fontId="17" fillId="24" borderId="11" xfId="79" applyFill="1" applyBorder="1" applyAlignment="1">
      <alignment vertical="center" wrapText="1"/>
      <protection/>
    </xf>
    <xf numFmtId="0" fontId="29" fillId="24" borderId="11" xfId="79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Check Cell" xfId="72"/>
    <cellStyle name="Input" xfId="73"/>
    <cellStyle name="Linked Cell" xfId="74"/>
    <cellStyle name="Currency" xfId="75"/>
    <cellStyle name="Currency [0]" xfId="76"/>
    <cellStyle name="Název" xfId="77"/>
    <cellStyle name="Neutral" xfId="78"/>
    <cellStyle name="Normal 2" xfId="79"/>
    <cellStyle name="Note" xfId="80"/>
    <cellStyle name="Output" xfId="81"/>
    <cellStyle name="Percent" xfId="82"/>
    <cellStyle name="Text upozornění" xfId="83"/>
    <cellStyle name="Title" xfId="84"/>
    <cellStyle name="Total" xfId="85"/>
    <cellStyle name="Warning Tex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3">
      <selection activeCell="B25" sqref="B25"/>
    </sheetView>
  </sheetViews>
  <sheetFormatPr defaultColWidth="9.140625" defaultRowHeight="15"/>
  <cols>
    <col min="1" max="1" width="7.140625" style="0" customWidth="1"/>
    <col min="2" max="2" width="11.28125" style="0" customWidth="1"/>
    <col min="3" max="3" width="13.7109375" style="2" customWidth="1"/>
    <col min="4" max="5" width="18.00390625" style="3" customWidth="1"/>
    <col min="6" max="6" width="17.140625" style="4" customWidth="1"/>
    <col min="7" max="7" width="21.8515625" style="3" customWidth="1"/>
    <col min="8" max="8" width="16.8515625" style="2" customWidth="1"/>
    <col min="9" max="9" width="19.8515625" style="2" customWidth="1"/>
    <col min="10" max="10" width="49.421875" style="0" customWidth="1"/>
  </cols>
  <sheetData>
    <row r="1" spans="2:9" ht="18.75">
      <c r="B1" s="1" t="s">
        <v>0</v>
      </c>
      <c r="I1" s="2" t="s">
        <v>1</v>
      </c>
    </row>
    <row r="2" spans="2:10" ht="22.5" customHeight="1">
      <c r="B2" s="5" t="s">
        <v>2</v>
      </c>
      <c r="C2" s="6"/>
      <c r="D2" s="7"/>
      <c r="E2" s="7"/>
      <c r="F2" s="8"/>
      <c r="G2" s="7"/>
      <c r="H2" s="6"/>
      <c r="I2" s="6"/>
      <c r="J2" s="9"/>
    </row>
    <row r="3" spans="2:10" ht="15">
      <c r="B3" s="9"/>
      <c r="C3" s="6"/>
      <c r="D3" s="7"/>
      <c r="E3" s="7"/>
      <c r="F3" s="8"/>
      <c r="G3" s="7"/>
      <c r="H3" s="6"/>
      <c r="I3" s="6"/>
      <c r="J3" s="9"/>
    </row>
    <row r="4" spans="2:10" s="14" customFormat="1" ht="30">
      <c r="B4" s="10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0" t="s">
        <v>9</v>
      </c>
      <c r="I4" s="10" t="s">
        <v>10</v>
      </c>
      <c r="J4" s="13"/>
    </row>
    <row r="5" spans="2:10" ht="15">
      <c r="B5" s="15" t="s">
        <v>11</v>
      </c>
      <c r="C5" s="16">
        <v>86</v>
      </c>
      <c r="D5" s="17">
        <v>85792426.81</v>
      </c>
      <c r="E5" s="17">
        <v>31565187.27</v>
      </c>
      <c r="F5" s="18">
        <v>56</v>
      </c>
      <c r="G5" s="19">
        <v>16993000</v>
      </c>
      <c r="H5" s="20">
        <f>F5/C5*100</f>
        <v>65.11627906976744</v>
      </c>
      <c r="I5" s="20">
        <f>G5/E5*100</f>
        <v>53.83462437477882</v>
      </c>
      <c r="J5" s="9"/>
    </row>
    <row r="6" spans="2:15" ht="15">
      <c r="B6" s="15" t="s">
        <v>12</v>
      </c>
      <c r="C6" s="16">
        <v>108</v>
      </c>
      <c r="D6" s="17">
        <v>103221099.4</v>
      </c>
      <c r="E6" s="17">
        <v>42631470.37</v>
      </c>
      <c r="F6" s="18">
        <v>53</v>
      </c>
      <c r="G6" s="19">
        <v>21035000</v>
      </c>
      <c r="H6" s="20">
        <f>F6/C6*100</f>
        <v>49.074074074074076</v>
      </c>
      <c r="I6" s="20">
        <f>G6/E6*100</f>
        <v>49.34148369135878</v>
      </c>
      <c r="J6" s="21"/>
      <c r="K6" s="22"/>
      <c r="L6" s="22"/>
      <c r="M6" s="22"/>
      <c r="N6" s="22"/>
      <c r="O6" s="22"/>
    </row>
    <row r="7" spans="2:10" ht="15">
      <c r="B7" s="15" t="s">
        <v>13</v>
      </c>
      <c r="C7" s="16">
        <v>32</v>
      </c>
      <c r="D7" s="17">
        <v>15117952</v>
      </c>
      <c r="E7" s="17">
        <v>7168500</v>
      </c>
      <c r="F7" s="23">
        <v>32</v>
      </c>
      <c r="G7" s="24">
        <v>6030000</v>
      </c>
      <c r="H7" s="20">
        <f>F7/C7*100</f>
        <v>100</v>
      </c>
      <c r="I7" s="20">
        <f>G7/E7*100</f>
        <v>84.11801632140616</v>
      </c>
      <c r="J7" s="9"/>
    </row>
    <row r="8" spans="2:10" ht="15">
      <c r="B8" s="15" t="s">
        <v>14</v>
      </c>
      <c r="C8" s="16">
        <v>65</v>
      </c>
      <c r="D8" s="17">
        <v>8993468.32</v>
      </c>
      <c r="E8" s="17">
        <v>4337346</v>
      </c>
      <c r="F8" s="23">
        <v>63</v>
      </c>
      <c r="G8" s="24">
        <v>4140000</v>
      </c>
      <c r="H8" s="20">
        <f>F8/C8*100</f>
        <v>96.92307692307692</v>
      </c>
      <c r="I8" s="20">
        <f>G8/E8*100</f>
        <v>95.45007476922524</v>
      </c>
      <c r="J8" s="9"/>
    </row>
    <row r="9" spans="2:10" ht="15">
      <c r="B9" s="15" t="s">
        <v>15</v>
      </c>
      <c r="C9" s="16">
        <v>5</v>
      </c>
      <c r="D9" s="17">
        <v>1185000</v>
      </c>
      <c r="E9" s="17">
        <v>1060500</v>
      </c>
      <c r="F9" s="23">
        <v>3</v>
      </c>
      <c r="G9" s="24">
        <v>626500</v>
      </c>
      <c r="H9" s="20">
        <f>F9/C9*100</f>
        <v>60</v>
      </c>
      <c r="I9" s="20">
        <f>G9/E9*100</f>
        <v>59.07590759075908</v>
      </c>
      <c r="J9" s="9"/>
    </row>
    <row r="10" spans="2:10" s="30" customFormat="1" ht="15">
      <c r="B10" s="25" t="s">
        <v>16</v>
      </c>
      <c r="C10" s="26">
        <f>SUM(C5:C9)</f>
        <v>296</v>
      </c>
      <c r="D10" s="27">
        <f>SUM(D5:D9)</f>
        <v>214309946.53</v>
      </c>
      <c r="E10" s="27">
        <f>SUM(E5:E9)</f>
        <v>86763003.64</v>
      </c>
      <c r="F10" s="28">
        <f>SUM(F5:F9)</f>
        <v>207</v>
      </c>
      <c r="G10" s="29">
        <f>SUM(G5:G9)</f>
        <v>48824500</v>
      </c>
      <c r="H10" s="26"/>
      <c r="I10" s="26"/>
      <c r="J10" s="5"/>
    </row>
    <row r="11" spans="2:10" ht="15">
      <c r="B11" s="15" t="s">
        <v>17</v>
      </c>
      <c r="C11" s="16"/>
      <c r="D11" s="17"/>
      <c r="E11" s="17"/>
      <c r="F11" s="18"/>
      <c r="G11" s="19">
        <v>250000</v>
      </c>
      <c r="H11" s="16"/>
      <c r="I11" s="17"/>
      <c r="J11" s="9"/>
    </row>
    <row r="12" spans="2:10" ht="15">
      <c r="B12" s="15" t="s">
        <v>18</v>
      </c>
      <c r="C12" s="16"/>
      <c r="D12" s="17"/>
      <c r="E12" s="17"/>
      <c r="F12" s="18"/>
      <c r="G12" s="19">
        <f>50000000-G10-G11</f>
        <v>925500</v>
      </c>
      <c r="H12" s="16"/>
      <c r="I12" s="17"/>
      <c r="J12" s="9"/>
    </row>
    <row r="13" spans="2:10" ht="15">
      <c r="B13" s="15"/>
      <c r="C13" s="16"/>
      <c r="D13" s="17"/>
      <c r="E13" s="17"/>
      <c r="F13" s="18"/>
      <c r="G13" s="17"/>
      <c r="H13" s="16"/>
      <c r="I13" s="17"/>
      <c r="J13" s="31"/>
    </row>
    <row r="14" spans="2:10" ht="15">
      <c r="B14" s="32" t="s">
        <v>19</v>
      </c>
      <c r="C14" s="33"/>
      <c r="D14" s="34"/>
      <c r="E14" s="34"/>
      <c r="F14" s="18"/>
      <c r="G14" s="17"/>
      <c r="H14" s="16"/>
      <c r="I14" s="16"/>
      <c r="J14" s="9"/>
    </row>
    <row r="15" spans="2:10" ht="15">
      <c r="B15" s="15"/>
      <c r="C15" s="16"/>
      <c r="D15" s="17"/>
      <c r="E15" s="17"/>
      <c r="F15" s="18"/>
      <c r="G15" s="17"/>
      <c r="H15" s="16"/>
      <c r="I15" s="16"/>
      <c r="J15" s="9"/>
    </row>
    <row r="16" spans="2:10" ht="30">
      <c r="B16" s="10" t="s">
        <v>3</v>
      </c>
      <c r="C16" s="10" t="s">
        <v>4</v>
      </c>
      <c r="D16" s="11" t="s">
        <v>5</v>
      </c>
      <c r="E16" s="11" t="s">
        <v>6</v>
      </c>
      <c r="F16" s="12" t="s">
        <v>7</v>
      </c>
      <c r="G16" s="35" t="s">
        <v>20</v>
      </c>
      <c r="H16" s="10" t="s">
        <v>9</v>
      </c>
      <c r="I16" s="10" t="s">
        <v>10</v>
      </c>
      <c r="J16" s="9"/>
    </row>
    <row r="17" spans="2:10" ht="15">
      <c r="B17" s="15" t="s">
        <v>11</v>
      </c>
      <c r="C17" s="16">
        <v>86</v>
      </c>
      <c r="D17" s="17">
        <v>85792426.81</v>
      </c>
      <c r="E17" s="17">
        <v>31565187.27</v>
      </c>
      <c r="F17" s="18">
        <v>38</v>
      </c>
      <c r="G17" s="36">
        <v>12477000</v>
      </c>
      <c r="H17" s="20">
        <f>F17/C17*100</f>
        <v>44.18604651162791</v>
      </c>
      <c r="I17" s="20">
        <f>G17/E17*100</f>
        <v>39.52772366998854</v>
      </c>
      <c r="J17" s="9"/>
    </row>
    <row r="18" spans="2:10" ht="15">
      <c r="B18" s="15" t="s">
        <v>12</v>
      </c>
      <c r="C18" s="16">
        <v>108</v>
      </c>
      <c r="D18" s="17">
        <v>103221099.4</v>
      </c>
      <c r="E18" s="17">
        <v>42631470.37</v>
      </c>
      <c r="F18" s="18">
        <v>41</v>
      </c>
      <c r="G18" s="36">
        <v>16562000</v>
      </c>
      <c r="H18" s="20">
        <f>F18/C18*100</f>
        <v>37.96296296296296</v>
      </c>
      <c r="I18" s="20">
        <f>G18/E18*100</f>
        <v>38.84923474667384</v>
      </c>
      <c r="J18" s="9"/>
    </row>
    <row r="19" spans="2:10" ht="15">
      <c r="B19" s="15" t="s">
        <v>13</v>
      </c>
      <c r="C19" s="16">
        <v>32</v>
      </c>
      <c r="D19" s="17">
        <v>15117952</v>
      </c>
      <c r="E19" s="17">
        <v>7168500</v>
      </c>
      <c r="F19" s="23">
        <v>0</v>
      </c>
      <c r="G19" s="36">
        <v>0</v>
      </c>
      <c r="H19" s="20">
        <f>F19/C19*100</f>
        <v>0</v>
      </c>
      <c r="I19" s="20">
        <f>G19/E19*100</f>
        <v>0</v>
      </c>
      <c r="J19" s="9"/>
    </row>
    <row r="20" spans="2:10" ht="15">
      <c r="B20" s="15" t="s">
        <v>14</v>
      </c>
      <c r="C20" s="16">
        <v>65</v>
      </c>
      <c r="D20" s="17">
        <v>8993468.32</v>
      </c>
      <c r="E20" s="17">
        <v>4337346</v>
      </c>
      <c r="F20" s="23">
        <v>63</v>
      </c>
      <c r="G20" s="36">
        <v>4140000</v>
      </c>
      <c r="H20" s="20">
        <f>F20/C20*100</f>
        <v>96.92307692307692</v>
      </c>
      <c r="I20" s="20">
        <f>G20/E20*100</f>
        <v>95.45007476922524</v>
      </c>
      <c r="J20" s="9"/>
    </row>
    <row r="21" spans="2:10" ht="15">
      <c r="B21" s="15" t="s">
        <v>15</v>
      </c>
      <c r="C21" s="16">
        <v>5</v>
      </c>
      <c r="D21" s="17">
        <v>1185000</v>
      </c>
      <c r="E21" s="17">
        <v>1060500</v>
      </c>
      <c r="F21" s="23">
        <v>3</v>
      </c>
      <c r="G21" s="36">
        <v>626500</v>
      </c>
      <c r="H21" s="20">
        <f>F21/C21*100</f>
        <v>60</v>
      </c>
      <c r="I21" s="20">
        <f>G21/E21*100</f>
        <v>59.07590759075908</v>
      </c>
      <c r="J21" s="9"/>
    </row>
    <row r="22" spans="2:10" s="30" customFormat="1" ht="15">
      <c r="B22" s="25" t="s">
        <v>16</v>
      </c>
      <c r="C22" s="26">
        <f>SUM(C17:C21)</f>
        <v>296</v>
      </c>
      <c r="D22" s="27">
        <f>SUM(D17:D21)</f>
        <v>214309946.53</v>
      </c>
      <c r="E22" s="27">
        <f>SUM(E17:E21)</f>
        <v>86763003.64</v>
      </c>
      <c r="F22" s="26">
        <f>SUM(F17:F21)</f>
        <v>145</v>
      </c>
      <c r="G22" s="36">
        <f>SUM(G17:G21)</f>
        <v>33805500</v>
      </c>
      <c r="H22" s="26"/>
      <c r="I22" s="26"/>
      <c r="J22" s="5"/>
    </row>
    <row r="23" spans="2:10" ht="15">
      <c r="B23" s="15" t="s">
        <v>17</v>
      </c>
      <c r="C23" s="16"/>
      <c r="D23" s="17"/>
      <c r="E23" s="17"/>
      <c r="F23" s="18"/>
      <c r="G23" s="36">
        <v>250000</v>
      </c>
      <c r="H23" s="16"/>
      <c r="I23" s="16"/>
      <c r="J23" s="9"/>
    </row>
    <row r="24" spans="2:10" ht="15">
      <c r="B24" s="15" t="s">
        <v>18</v>
      </c>
      <c r="C24" s="16"/>
      <c r="D24" s="17"/>
      <c r="E24" s="17"/>
      <c r="F24" s="18"/>
      <c r="G24" s="36">
        <f>35000000-G22-G23</f>
        <v>944500</v>
      </c>
      <c r="H24" s="16"/>
      <c r="I24" s="17"/>
      <c r="J24" s="9"/>
    </row>
    <row r="27" spans="2:9" ht="15">
      <c r="B27" s="169" t="s">
        <v>21</v>
      </c>
      <c r="C27" s="169"/>
      <c r="D27" s="169"/>
      <c r="E27" s="169"/>
      <c r="F27" s="169"/>
      <c r="G27" s="169"/>
      <c r="H27" s="169"/>
      <c r="I27" s="169"/>
    </row>
    <row r="29" ht="15">
      <c r="E29" s="7"/>
    </row>
  </sheetData>
  <sheetProtection/>
  <mergeCells count="1">
    <mergeCell ref="B27:I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J3" sqref="J3:J27"/>
    </sheetView>
  </sheetViews>
  <sheetFormatPr defaultColWidth="9.140625" defaultRowHeight="15"/>
  <cols>
    <col min="1" max="1" width="25.57421875" style="0" customWidth="1"/>
    <col min="2" max="2" width="21.28125" style="0" customWidth="1"/>
    <col min="3" max="3" width="25.28125" style="0" customWidth="1"/>
    <col min="4" max="4" width="13.8515625" style="0" customWidth="1"/>
    <col min="5" max="5" width="13.421875" style="0" customWidth="1"/>
    <col min="6" max="6" width="8.8515625" style="0" customWidth="1"/>
    <col min="7" max="7" width="12.8515625" style="0" customWidth="1"/>
    <col min="8" max="8" width="13.140625" style="0" customWidth="1"/>
    <col min="9" max="9" width="11.28125" style="0" customWidth="1"/>
    <col min="10" max="10" width="12.57421875" style="0" customWidth="1"/>
    <col min="11" max="11" width="11.140625" style="0" customWidth="1"/>
    <col min="13" max="13" width="10.140625" style="0" bestFit="1" customWidth="1"/>
  </cols>
  <sheetData>
    <row r="1" spans="1:13" s="47" customFormat="1" ht="33" customHeight="1" thickBot="1">
      <c r="A1" s="37" t="s">
        <v>22</v>
      </c>
      <c r="B1" s="38"/>
      <c r="C1" s="39"/>
      <c r="D1" s="40"/>
      <c r="E1" s="40"/>
      <c r="F1" s="41"/>
      <c r="G1" s="40"/>
      <c r="H1" s="40"/>
      <c r="I1" s="42"/>
      <c r="J1" s="43"/>
      <c r="K1" s="44"/>
      <c r="L1" s="45"/>
      <c r="M1" s="46"/>
    </row>
    <row r="2" spans="1:14" s="56" customFormat="1" ht="36.75" thickBot="1">
      <c r="A2" s="48" t="s">
        <v>23</v>
      </c>
      <c r="B2" s="48" t="s">
        <v>24</v>
      </c>
      <c r="C2" s="48" t="s">
        <v>25</v>
      </c>
      <c r="D2" s="49" t="s">
        <v>26</v>
      </c>
      <c r="E2" s="49" t="s">
        <v>6</v>
      </c>
      <c r="F2" s="50" t="s">
        <v>27</v>
      </c>
      <c r="G2" s="49" t="s">
        <v>28</v>
      </c>
      <c r="H2" s="49" t="s">
        <v>29</v>
      </c>
      <c r="I2" s="48" t="s">
        <v>30</v>
      </c>
      <c r="J2" s="51" t="s">
        <v>31</v>
      </c>
      <c r="K2" s="52" t="s">
        <v>32</v>
      </c>
      <c r="L2" s="53" t="s">
        <v>33</v>
      </c>
      <c r="M2" s="54" t="s">
        <v>34</v>
      </c>
      <c r="N2" s="55"/>
    </row>
    <row r="3" spans="1:14" s="47" customFormat="1" ht="38.25">
      <c r="A3" s="57" t="s">
        <v>35</v>
      </c>
      <c r="B3" s="57" t="s">
        <v>36</v>
      </c>
      <c r="C3" s="57" t="s">
        <v>37</v>
      </c>
      <c r="D3" s="58">
        <v>1260000</v>
      </c>
      <c r="E3" s="58">
        <v>600000</v>
      </c>
      <c r="F3" s="59">
        <f>E3/D3*100</f>
        <v>47.61904761904761</v>
      </c>
      <c r="G3" s="58">
        <v>0</v>
      </c>
      <c r="H3" s="58">
        <v>570000</v>
      </c>
      <c r="I3" s="60">
        <v>80</v>
      </c>
      <c r="J3" s="61">
        <v>570000</v>
      </c>
      <c r="K3" s="62">
        <v>40883</v>
      </c>
      <c r="L3" s="63">
        <v>0.6319444444444444</v>
      </c>
      <c r="M3" s="64"/>
      <c r="N3" s="65"/>
    </row>
    <row r="4" spans="1:14" s="47" customFormat="1" ht="25.5" hidden="1">
      <c r="A4" s="88" t="s">
        <v>66</v>
      </c>
      <c r="B4" s="88" t="s">
        <v>67</v>
      </c>
      <c r="C4" s="97" t="s">
        <v>68</v>
      </c>
      <c r="D4" s="83">
        <v>750000</v>
      </c>
      <c r="E4" s="83">
        <v>375000</v>
      </c>
      <c r="F4" s="69">
        <v>50</v>
      </c>
      <c r="G4" s="83"/>
      <c r="H4" s="83">
        <v>356000</v>
      </c>
      <c r="I4" s="84">
        <v>80</v>
      </c>
      <c r="J4" s="71">
        <v>356000</v>
      </c>
      <c r="K4" s="86">
        <v>40889</v>
      </c>
      <c r="L4" s="87">
        <v>0.6736111111111112</v>
      </c>
      <c r="M4" s="74"/>
      <c r="N4" s="65"/>
    </row>
    <row r="5" spans="1:14" s="47" customFormat="1" ht="25.5" hidden="1">
      <c r="A5" s="88" t="s">
        <v>69</v>
      </c>
      <c r="B5" s="88" t="s">
        <v>70</v>
      </c>
      <c r="C5" s="88" t="s">
        <v>71</v>
      </c>
      <c r="D5" s="83">
        <v>2500000</v>
      </c>
      <c r="E5" s="83">
        <v>600000</v>
      </c>
      <c r="F5" s="69">
        <f>E5/D5*100</f>
        <v>24</v>
      </c>
      <c r="G5" s="83">
        <v>570000</v>
      </c>
      <c r="H5" s="83">
        <v>0</v>
      </c>
      <c r="I5" s="84">
        <v>75</v>
      </c>
      <c r="J5" s="71">
        <v>570000</v>
      </c>
      <c r="K5" s="86">
        <v>40863</v>
      </c>
      <c r="L5" s="87">
        <v>0.576388888888889</v>
      </c>
      <c r="M5" s="74"/>
      <c r="N5" s="65"/>
    </row>
    <row r="6" spans="1:14" s="47" customFormat="1" ht="38.25" hidden="1">
      <c r="A6" s="88" t="s">
        <v>72</v>
      </c>
      <c r="B6" s="88" t="s">
        <v>73</v>
      </c>
      <c r="C6" s="88" t="s">
        <v>74</v>
      </c>
      <c r="D6" s="83">
        <v>3750046</v>
      </c>
      <c r="E6" s="83">
        <v>600000</v>
      </c>
      <c r="F6" s="69"/>
      <c r="G6" s="83">
        <v>570000</v>
      </c>
      <c r="H6" s="83"/>
      <c r="I6" s="84">
        <v>75</v>
      </c>
      <c r="J6" s="71">
        <v>570000</v>
      </c>
      <c r="K6" s="86">
        <v>40884</v>
      </c>
      <c r="L6" s="87">
        <v>0.3263888888888889</v>
      </c>
      <c r="M6" s="74"/>
      <c r="N6" s="65"/>
    </row>
    <row r="7" spans="1:14" s="47" customFormat="1" ht="51" hidden="1">
      <c r="A7" s="66" t="s">
        <v>75</v>
      </c>
      <c r="B7" s="66" t="s">
        <v>76</v>
      </c>
      <c r="C7" s="66" t="s">
        <v>77</v>
      </c>
      <c r="D7" s="83">
        <v>1250000</v>
      </c>
      <c r="E7" s="83">
        <v>530000</v>
      </c>
      <c r="F7" s="69">
        <v>42.4</v>
      </c>
      <c r="G7" s="83">
        <v>504000</v>
      </c>
      <c r="H7" s="83"/>
      <c r="I7" s="84">
        <v>70</v>
      </c>
      <c r="J7" s="71">
        <v>504000</v>
      </c>
      <c r="K7" s="86">
        <v>40849</v>
      </c>
      <c r="L7" s="87">
        <v>0.5847222222222223</v>
      </c>
      <c r="M7" s="74"/>
      <c r="N7" s="65"/>
    </row>
    <row r="8" spans="1:14" s="47" customFormat="1" ht="25.5" hidden="1">
      <c r="A8" s="66" t="s">
        <v>78</v>
      </c>
      <c r="B8" s="66" t="s">
        <v>79</v>
      </c>
      <c r="C8" s="66" t="s">
        <v>80</v>
      </c>
      <c r="D8" s="83">
        <v>400000</v>
      </c>
      <c r="E8" s="83">
        <v>200000</v>
      </c>
      <c r="F8" s="69">
        <f>E8/D8*100</f>
        <v>50</v>
      </c>
      <c r="G8" s="83"/>
      <c r="H8" s="83">
        <v>190000</v>
      </c>
      <c r="I8" s="84">
        <v>70</v>
      </c>
      <c r="J8" s="71">
        <v>190000</v>
      </c>
      <c r="K8" s="86">
        <v>40868</v>
      </c>
      <c r="L8" s="87">
        <v>0.4548611111111111</v>
      </c>
      <c r="M8" s="74"/>
      <c r="N8" s="65"/>
    </row>
    <row r="9" spans="1:14" s="47" customFormat="1" ht="25.5" hidden="1">
      <c r="A9" s="66" t="s">
        <v>81</v>
      </c>
      <c r="B9" s="66" t="s">
        <v>82</v>
      </c>
      <c r="C9" s="66" t="s">
        <v>83</v>
      </c>
      <c r="D9" s="83">
        <v>461200</v>
      </c>
      <c r="E9" s="83">
        <v>230600</v>
      </c>
      <c r="F9" s="69">
        <v>50</v>
      </c>
      <c r="G9" s="83">
        <v>219000</v>
      </c>
      <c r="H9" s="83">
        <v>0</v>
      </c>
      <c r="I9" s="84">
        <v>70</v>
      </c>
      <c r="J9" s="71">
        <v>219000</v>
      </c>
      <c r="K9" s="86">
        <v>40870</v>
      </c>
      <c r="L9" s="87">
        <v>0.4138888888888889</v>
      </c>
      <c r="M9" s="74"/>
      <c r="N9" s="65"/>
    </row>
    <row r="10" spans="1:14" s="47" customFormat="1" ht="38.25" hidden="1">
      <c r="A10" s="66" t="s">
        <v>84</v>
      </c>
      <c r="B10" s="66" t="s">
        <v>85</v>
      </c>
      <c r="C10" s="66" t="s">
        <v>86</v>
      </c>
      <c r="D10" s="83">
        <v>5712000</v>
      </c>
      <c r="E10" s="83">
        <v>600000</v>
      </c>
      <c r="F10" s="69">
        <f>E10/D10*100</f>
        <v>10.504201680672269</v>
      </c>
      <c r="G10" s="83">
        <v>0</v>
      </c>
      <c r="H10" s="83">
        <v>570000</v>
      </c>
      <c r="I10" s="84">
        <v>70</v>
      </c>
      <c r="J10" s="71">
        <v>570000</v>
      </c>
      <c r="K10" s="86">
        <v>40875</v>
      </c>
      <c r="L10" s="87">
        <v>0.4166666666666667</v>
      </c>
      <c r="M10" s="74"/>
      <c r="N10" s="65"/>
    </row>
    <row r="11" spans="1:14" s="47" customFormat="1" ht="38.25" hidden="1">
      <c r="A11" s="88" t="s">
        <v>87</v>
      </c>
      <c r="B11" s="88" t="s">
        <v>88</v>
      </c>
      <c r="C11" s="88" t="s">
        <v>89</v>
      </c>
      <c r="D11" s="83">
        <v>502831</v>
      </c>
      <c r="E11" s="83">
        <v>250000</v>
      </c>
      <c r="F11" s="69">
        <v>50.28</v>
      </c>
      <c r="G11" s="83">
        <v>0</v>
      </c>
      <c r="H11" s="83">
        <v>238000</v>
      </c>
      <c r="I11" s="84">
        <v>70</v>
      </c>
      <c r="J11" s="71">
        <v>238000</v>
      </c>
      <c r="K11" s="86">
        <v>40885</v>
      </c>
      <c r="L11" s="87">
        <v>0.3888888888888889</v>
      </c>
      <c r="M11" s="74"/>
      <c r="N11" s="65"/>
    </row>
    <row r="12" spans="1:14" s="47" customFormat="1" ht="25.5" hidden="1">
      <c r="A12" s="88" t="s">
        <v>90</v>
      </c>
      <c r="B12" s="88" t="s">
        <v>91</v>
      </c>
      <c r="C12" s="88" t="s">
        <v>92</v>
      </c>
      <c r="D12" s="83">
        <v>200000</v>
      </c>
      <c r="E12" s="83">
        <v>100000</v>
      </c>
      <c r="F12" s="69">
        <v>50</v>
      </c>
      <c r="G12" s="83">
        <v>0</v>
      </c>
      <c r="H12" s="83">
        <v>95000</v>
      </c>
      <c r="I12" s="84">
        <v>70</v>
      </c>
      <c r="J12" s="71">
        <v>95000</v>
      </c>
      <c r="K12" s="86">
        <v>40885</v>
      </c>
      <c r="L12" s="87">
        <v>0.6041666666666666</v>
      </c>
      <c r="M12" s="74"/>
      <c r="N12" s="65"/>
    </row>
    <row r="13" spans="1:14" s="47" customFormat="1" ht="12.75" hidden="1">
      <c r="A13" s="88" t="s">
        <v>93</v>
      </c>
      <c r="B13" s="66" t="s">
        <v>94</v>
      </c>
      <c r="C13" s="66" t="s">
        <v>95</v>
      </c>
      <c r="D13" s="83">
        <v>1199566</v>
      </c>
      <c r="E13" s="83">
        <v>599566</v>
      </c>
      <c r="F13" s="69">
        <v>49.98</v>
      </c>
      <c r="G13" s="83">
        <v>570000</v>
      </c>
      <c r="H13" s="83">
        <v>0</v>
      </c>
      <c r="I13" s="84">
        <v>70</v>
      </c>
      <c r="J13" s="71">
        <v>570000</v>
      </c>
      <c r="K13" s="86">
        <v>40889</v>
      </c>
      <c r="L13" s="87">
        <v>0.3506944444444444</v>
      </c>
      <c r="M13" s="74"/>
      <c r="N13" s="65"/>
    </row>
    <row r="14" spans="1:14" s="47" customFormat="1" ht="25.5" hidden="1">
      <c r="A14" s="88" t="s">
        <v>96</v>
      </c>
      <c r="B14" s="88" t="s">
        <v>97</v>
      </c>
      <c r="C14" s="88" t="s">
        <v>98</v>
      </c>
      <c r="D14" s="83">
        <v>600000</v>
      </c>
      <c r="E14" s="83">
        <v>300000</v>
      </c>
      <c r="F14" s="69">
        <f>E14/D14*100</f>
        <v>50</v>
      </c>
      <c r="G14" s="83">
        <v>0</v>
      </c>
      <c r="H14" s="83">
        <v>285000</v>
      </c>
      <c r="I14" s="84">
        <v>70</v>
      </c>
      <c r="J14" s="71">
        <v>285000</v>
      </c>
      <c r="K14" s="86">
        <v>40889</v>
      </c>
      <c r="L14" s="87">
        <v>0.6944444444444445</v>
      </c>
      <c r="M14" s="74"/>
      <c r="N14" s="65"/>
    </row>
    <row r="15" spans="1:14" s="47" customFormat="1" ht="38.25" hidden="1">
      <c r="A15" s="88" t="s">
        <v>99</v>
      </c>
      <c r="B15" s="88" t="s">
        <v>100</v>
      </c>
      <c r="C15" s="88" t="s">
        <v>101</v>
      </c>
      <c r="D15" s="83">
        <v>1660000</v>
      </c>
      <c r="E15" s="83">
        <v>600000</v>
      </c>
      <c r="F15" s="69">
        <f>E15/D15*100</f>
        <v>36.144578313253014</v>
      </c>
      <c r="G15" s="83">
        <v>570000</v>
      </c>
      <c r="H15" s="83"/>
      <c r="I15" s="84">
        <v>70</v>
      </c>
      <c r="J15" s="71">
        <v>570000</v>
      </c>
      <c r="K15" s="86" t="s">
        <v>102</v>
      </c>
      <c r="L15" s="87">
        <v>0.6770833333333334</v>
      </c>
      <c r="M15" s="74"/>
      <c r="N15" s="65"/>
    </row>
    <row r="16" spans="1:14" s="47" customFormat="1" ht="38.25" hidden="1">
      <c r="A16" s="88" t="s">
        <v>103</v>
      </c>
      <c r="B16" s="88" t="s">
        <v>104</v>
      </c>
      <c r="C16" s="88" t="s">
        <v>105</v>
      </c>
      <c r="D16" s="83">
        <v>700000</v>
      </c>
      <c r="E16" s="83">
        <v>350000</v>
      </c>
      <c r="F16" s="69">
        <f>E16/D16*100</f>
        <v>50</v>
      </c>
      <c r="G16" s="83">
        <v>0</v>
      </c>
      <c r="H16" s="83">
        <v>333000</v>
      </c>
      <c r="I16" s="84">
        <v>66</v>
      </c>
      <c r="J16" s="71">
        <v>333000</v>
      </c>
      <c r="K16" s="86">
        <v>40882</v>
      </c>
      <c r="L16" s="87">
        <v>0.6979166666666666</v>
      </c>
      <c r="M16" s="74"/>
      <c r="N16" s="65"/>
    </row>
    <row r="17" spans="1:14" s="47" customFormat="1" ht="25.5" hidden="1">
      <c r="A17" s="88" t="s">
        <v>106</v>
      </c>
      <c r="B17" s="88" t="s">
        <v>107</v>
      </c>
      <c r="C17" s="88" t="s">
        <v>108</v>
      </c>
      <c r="D17" s="83">
        <v>345000</v>
      </c>
      <c r="E17" s="83">
        <v>172500</v>
      </c>
      <c r="F17" s="69">
        <v>50</v>
      </c>
      <c r="G17" s="83">
        <f>0.77*J17</f>
        <v>126280</v>
      </c>
      <c r="H17" s="83">
        <f>0.23*J17</f>
        <v>37720</v>
      </c>
      <c r="I17" s="84">
        <v>65</v>
      </c>
      <c r="J17" s="71">
        <v>164000</v>
      </c>
      <c r="K17" s="86">
        <v>40857</v>
      </c>
      <c r="L17" s="87">
        <v>0.34722222222222227</v>
      </c>
      <c r="M17" s="74"/>
      <c r="N17" s="65"/>
    </row>
    <row r="18" spans="1:14" s="47" customFormat="1" ht="38.25" hidden="1">
      <c r="A18" s="66" t="s">
        <v>109</v>
      </c>
      <c r="B18" s="66" t="s">
        <v>110</v>
      </c>
      <c r="C18" s="66" t="s">
        <v>111</v>
      </c>
      <c r="D18" s="83">
        <v>450000</v>
      </c>
      <c r="E18" s="83">
        <v>225000</v>
      </c>
      <c r="F18" s="69">
        <v>50</v>
      </c>
      <c r="G18" s="83">
        <v>0</v>
      </c>
      <c r="H18" s="83">
        <v>214000</v>
      </c>
      <c r="I18" s="84">
        <v>65</v>
      </c>
      <c r="J18" s="71">
        <v>214000</v>
      </c>
      <c r="K18" s="86">
        <v>40857</v>
      </c>
      <c r="L18" s="98">
        <v>0.3541666666666667</v>
      </c>
      <c r="M18" s="74"/>
      <c r="N18" s="65"/>
    </row>
    <row r="19" spans="1:14" s="47" customFormat="1" ht="51" hidden="1">
      <c r="A19" s="66" t="s">
        <v>112</v>
      </c>
      <c r="B19" s="66" t="s">
        <v>113</v>
      </c>
      <c r="C19" s="66" t="s">
        <v>114</v>
      </c>
      <c r="D19" s="83">
        <v>700000</v>
      </c>
      <c r="E19" s="83">
        <v>350000</v>
      </c>
      <c r="F19" s="69">
        <v>50</v>
      </c>
      <c r="G19" s="83">
        <v>333000</v>
      </c>
      <c r="H19" s="83"/>
      <c r="I19" s="84">
        <v>65</v>
      </c>
      <c r="J19" s="71">
        <v>333000</v>
      </c>
      <c r="K19" s="86">
        <v>40869</v>
      </c>
      <c r="L19" s="87">
        <v>0.4583333333333333</v>
      </c>
      <c r="M19" s="74"/>
      <c r="N19" s="65"/>
    </row>
    <row r="20" spans="1:14" s="47" customFormat="1" ht="51" hidden="1">
      <c r="A20" s="88" t="s">
        <v>115</v>
      </c>
      <c r="B20" s="88" t="s">
        <v>116</v>
      </c>
      <c r="C20" s="88" t="s">
        <v>117</v>
      </c>
      <c r="D20" s="83">
        <v>1330768</v>
      </c>
      <c r="E20" s="83">
        <v>600000</v>
      </c>
      <c r="F20" s="69">
        <v>45</v>
      </c>
      <c r="G20" s="83">
        <v>570000</v>
      </c>
      <c r="H20" s="83">
        <v>0</v>
      </c>
      <c r="I20" s="84">
        <v>65</v>
      </c>
      <c r="J20" s="71">
        <v>570000</v>
      </c>
      <c r="K20" s="86">
        <v>40878</v>
      </c>
      <c r="L20" s="87">
        <v>0.5520833333333334</v>
      </c>
      <c r="M20" s="74"/>
      <c r="N20" s="65"/>
    </row>
    <row r="21" spans="1:14" s="47" customFormat="1" ht="38.25" hidden="1">
      <c r="A21" s="88" t="s">
        <v>118</v>
      </c>
      <c r="B21" s="88" t="s">
        <v>119</v>
      </c>
      <c r="C21" s="88" t="s">
        <v>120</v>
      </c>
      <c r="D21" s="83">
        <v>600000</v>
      </c>
      <c r="E21" s="83">
        <v>300000</v>
      </c>
      <c r="F21" s="69">
        <f>E21/D21*100</f>
        <v>50</v>
      </c>
      <c r="G21" s="83">
        <v>285000</v>
      </c>
      <c r="H21" s="83">
        <v>0</v>
      </c>
      <c r="I21" s="84">
        <v>65</v>
      </c>
      <c r="J21" s="71">
        <v>285000</v>
      </c>
      <c r="K21" s="86">
        <v>40883</v>
      </c>
      <c r="L21" s="87">
        <v>0.3611111111111111</v>
      </c>
      <c r="M21" s="74"/>
      <c r="N21" s="65"/>
    </row>
    <row r="22" spans="1:14" s="47" customFormat="1" ht="12.75" hidden="1">
      <c r="A22" s="88" t="s">
        <v>121</v>
      </c>
      <c r="B22" s="88" t="s">
        <v>122</v>
      </c>
      <c r="C22" s="88" t="s">
        <v>123</v>
      </c>
      <c r="D22" s="83">
        <v>800000</v>
      </c>
      <c r="E22" s="83">
        <v>400000</v>
      </c>
      <c r="F22" s="69">
        <f>E22/D22*100</f>
        <v>50</v>
      </c>
      <c r="G22" s="83">
        <v>0</v>
      </c>
      <c r="H22" s="83">
        <v>380000</v>
      </c>
      <c r="I22" s="84">
        <v>65</v>
      </c>
      <c r="J22" s="71">
        <v>380000</v>
      </c>
      <c r="K22" s="86">
        <v>40889</v>
      </c>
      <c r="L22" s="87">
        <v>0.46875</v>
      </c>
      <c r="M22" s="74"/>
      <c r="N22" s="65"/>
    </row>
    <row r="23" spans="1:14" s="47" customFormat="1" ht="25.5" hidden="1">
      <c r="A23" s="88" t="s">
        <v>124</v>
      </c>
      <c r="B23" s="88" t="s">
        <v>125</v>
      </c>
      <c r="C23" s="88" t="s">
        <v>126</v>
      </c>
      <c r="D23" s="83">
        <v>194000</v>
      </c>
      <c r="E23" s="83">
        <v>97000</v>
      </c>
      <c r="F23" s="69">
        <v>50</v>
      </c>
      <c r="G23" s="83"/>
      <c r="H23" s="83">
        <v>92000</v>
      </c>
      <c r="I23" s="84">
        <v>65</v>
      </c>
      <c r="J23" s="71">
        <v>92000</v>
      </c>
      <c r="K23" s="86">
        <v>40889</v>
      </c>
      <c r="L23" s="87">
        <v>0.6958333333333333</v>
      </c>
      <c r="M23" s="74"/>
      <c r="N23" s="65"/>
    </row>
    <row r="24" spans="1:14" s="47" customFormat="1" ht="12.75" hidden="1">
      <c r="A24" s="66" t="s">
        <v>127</v>
      </c>
      <c r="B24" s="66" t="s">
        <v>128</v>
      </c>
      <c r="C24" s="66" t="s">
        <v>129</v>
      </c>
      <c r="D24" s="83">
        <v>140000</v>
      </c>
      <c r="E24" s="83">
        <v>70000</v>
      </c>
      <c r="F24" s="69">
        <v>50</v>
      </c>
      <c r="G24" s="83">
        <v>67000</v>
      </c>
      <c r="H24" s="83"/>
      <c r="I24" s="84">
        <v>65</v>
      </c>
      <c r="J24" s="71">
        <v>67000</v>
      </c>
      <c r="K24" s="86">
        <v>40890</v>
      </c>
      <c r="L24" s="87">
        <v>0.3333333333333333</v>
      </c>
      <c r="M24" s="74"/>
      <c r="N24" s="65"/>
    </row>
    <row r="25" spans="1:14" s="47" customFormat="1" ht="25.5" hidden="1">
      <c r="A25" s="88" t="s">
        <v>130</v>
      </c>
      <c r="B25" s="88" t="s">
        <v>131</v>
      </c>
      <c r="C25" s="97" t="s">
        <v>132</v>
      </c>
      <c r="D25" s="83">
        <v>1059919</v>
      </c>
      <c r="E25" s="83">
        <v>529950</v>
      </c>
      <c r="F25" s="69">
        <f>E25/D25*100</f>
        <v>49.99910370509444</v>
      </c>
      <c r="G25" s="83"/>
      <c r="H25" s="83">
        <v>503000</v>
      </c>
      <c r="I25" s="84">
        <v>65</v>
      </c>
      <c r="J25" s="71">
        <v>503000</v>
      </c>
      <c r="K25" s="86">
        <v>40890</v>
      </c>
      <c r="L25" s="87">
        <v>0.46875</v>
      </c>
      <c r="M25" s="74"/>
      <c r="N25" s="65"/>
    </row>
    <row r="26" spans="1:14" s="47" customFormat="1" ht="12.75" hidden="1">
      <c r="A26" s="88" t="s">
        <v>133</v>
      </c>
      <c r="B26" s="88" t="s">
        <v>134</v>
      </c>
      <c r="C26" s="88" t="s">
        <v>135</v>
      </c>
      <c r="D26" s="83">
        <v>599855</v>
      </c>
      <c r="E26" s="83">
        <v>299927.5</v>
      </c>
      <c r="F26" s="69">
        <v>50</v>
      </c>
      <c r="G26" s="83">
        <v>0</v>
      </c>
      <c r="H26" s="83">
        <v>285000</v>
      </c>
      <c r="I26" s="84">
        <v>65</v>
      </c>
      <c r="J26" s="71">
        <v>285000</v>
      </c>
      <c r="K26" s="86">
        <v>40891</v>
      </c>
      <c r="L26" s="87">
        <v>0.37847222222222227</v>
      </c>
      <c r="M26" s="74"/>
      <c r="N26" s="65"/>
    </row>
    <row r="27" spans="1:14" s="47" customFormat="1" ht="51">
      <c r="A27" s="66" t="s">
        <v>38</v>
      </c>
      <c r="B27" s="67" t="s">
        <v>39</v>
      </c>
      <c r="C27" s="67" t="s">
        <v>40</v>
      </c>
      <c r="D27" s="68">
        <v>303000</v>
      </c>
      <c r="E27" s="68">
        <v>151000</v>
      </c>
      <c r="F27" s="69">
        <f>E27/D27*100</f>
        <v>49.834983498349835</v>
      </c>
      <c r="G27" s="68">
        <v>0</v>
      </c>
      <c r="H27" s="68">
        <v>143000</v>
      </c>
      <c r="I27" s="70">
        <v>65</v>
      </c>
      <c r="J27" s="71">
        <v>143000</v>
      </c>
      <c r="K27" s="72">
        <v>40891</v>
      </c>
      <c r="L27" s="73">
        <v>0.4305555555555556</v>
      </c>
      <c r="M27" s="74"/>
      <c r="N27" s="65"/>
    </row>
    <row r="28" spans="1:14" s="47" customFormat="1" ht="25.5" hidden="1">
      <c r="A28" s="66" t="s">
        <v>136</v>
      </c>
      <c r="B28" s="66" t="s">
        <v>137</v>
      </c>
      <c r="C28" s="97" t="s">
        <v>138</v>
      </c>
      <c r="D28" s="83">
        <v>1032013</v>
      </c>
      <c r="E28" s="83">
        <v>500000</v>
      </c>
      <c r="F28" s="69">
        <v>48.45</v>
      </c>
      <c r="G28" s="83">
        <v>0</v>
      </c>
      <c r="H28" s="83">
        <v>475000</v>
      </c>
      <c r="I28" s="84">
        <v>65</v>
      </c>
      <c r="J28" s="71">
        <v>475000</v>
      </c>
      <c r="K28" s="86">
        <v>40891</v>
      </c>
      <c r="L28" s="87">
        <v>0.545138888888889</v>
      </c>
      <c r="M28" s="74"/>
      <c r="N28" s="65"/>
    </row>
    <row r="29" spans="1:14" s="47" customFormat="1" ht="38.25" hidden="1">
      <c r="A29" s="66" t="s">
        <v>139</v>
      </c>
      <c r="B29" s="66" t="s">
        <v>140</v>
      </c>
      <c r="C29" s="66" t="s">
        <v>141</v>
      </c>
      <c r="D29" s="83">
        <v>971518</v>
      </c>
      <c r="E29" s="83">
        <v>485759</v>
      </c>
      <c r="F29" s="69">
        <v>50</v>
      </c>
      <c r="G29" s="83">
        <v>0</v>
      </c>
      <c r="H29" s="83">
        <v>461000</v>
      </c>
      <c r="I29" s="84">
        <v>65</v>
      </c>
      <c r="J29" s="71">
        <v>461000</v>
      </c>
      <c r="K29" s="86">
        <v>40891</v>
      </c>
      <c r="L29" s="87">
        <v>0.642361111111111</v>
      </c>
      <c r="M29" s="74"/>
      <c r="N29" s="65"/>
    </row>
    <row r="30" spans="1:14" s="47" customFormat="1" ht="25.5" hidden="1">
      <c r="A30" s="88" t="s">
        <v>142</v>
      </c>
      <c r="B30" s="88" t="s">
        <v>143</v>
      </c>
      <c r="C30" s="88" t="s">
        <v>144</v>
      </c>
      <c r="D30" s="83">
        <v>290032</v>
      </c>
      <c r="E30" s="83">
        <v>145016</v>
      </c>
      <c r="F30" s="69">
        <v>50</v>
      </c>
      <c r="G30" s="83">
        <v>138000</v>
      </c>
      <c r="H30" s="83">
        <v>0</v>
      </c>
      <c r="I30" s="84">
        <v>65</v>
      </c>
      <c r="J30" s="71">
        <v>138000</v>
      </c>
      <c r="K30" s="86">
        <v>40891</v>
      </c>
      <c r="L30" s="87">
        <v>0.6666666666666666</v>
      </c>
      <c r="M30" s="74"/>
      <c r="N30" s="65"/>
    </row>
    <row r="31" spans="1:14" s="47" customFormat="1" ht="25.5" hidden="1">
      <c r="A31" s="88" t="s">
        <v>145</v>
      </c>
      <c r="B31" s="88" t="s">
        <v>146</v>
      </c>
      <c r="C31" s="88" t="s">
        <v>147</v>
      </c>
      <c r="D31" s="83">
        <v>1200000</v>
      </c>
      <c r="E31" s="83">
        <v>600000</v>
      </c>
      <c r="F31" s="69">
        <v>50</v>
      </c>
      <c r="G31" s="83">
        <v>570000</v>
      </c>
      <c r="H31" s="83"/>
      <c r="I31" s="84">
        <v>61</v>
      </c>
      <c r="J31" s="71">
        <v>570000</v>
      </c>
      <c r="K31" s="86">
        <v>40870</v>
      </c>
      <c r="L31" s="87">
        <v>0.4166666666666667</v>
      </c>
      <c r="M31" s="74"/>
      <c r="N31" s="65"/>
    </row>
    <row r="32" spans="1:14" s="47" customFormat="1" ht="25.5" hidden="1">
      <c r="A32" s="88" t="s">
        <v>148</v>
      </c>
      <c r="B32" s="88" t="s">
        <v>149</v>
      </c>
      <c r="C32" s="88" t="s">
        <v>150</v>
      </c>
      <c r="D32" s="83">
        <v>140000</v>
      </c>
      <c r="E32" s="83">
        <v>70000</v>
      </c>
      <c r="F32" s="69">
        <v>50</v>
      </c>
      <c r="G32" s="83"/>
      <c r="H32" s="83">
        <v>67000</v>
      </c>
      <c r="I32" s="84">
        <v>61</v>
      </c>
      <c r="J32" s="71">
        <v>67000</v>
      </c>
      <c r="K32" s="86">
        <v>40892</v>
      </c>
      <c r="L32" s="87">
        <v>0.4861111111111111</v>
      </c>
      <c r="M32" s="74"/>
      <c r="N32" s="65"/>
    </row>
    <row r="33" spans="1:14" s="47" customFormat="1" ht="38.25" hidden="1">
      <c r="A33" s="88" t="s">
        <v>151</v>
      </c>
      <c r="B33" s="88" t="s">
        <v>152</v>
      </c>
      <c r="C33" s="88" t="s">
        <v>153</v>
      </c>
      <c r="D33" s="83">
        <v>700000</v>
      </c>
      <c r="E33" s="83">
        <v>350000</v>
      </c>
      <c r="F33" s="69">
        <v>50</v>
      </c>
      <c r="G33" s="83"/>
      <c r="H33" s="83">
        <v>333000</v>
      </c>
      <c r="I33" s="84">
        <v>61</v>
      </c>
      <c r="J33" s="71">
        <v>333000</v>
      </c>
      <c r="K33" s="86">
        <v>40892</v>
      </c>
      <c r="L33" s="87">
        <v>0.4930555555555556</v>
      </c>
      <c r="M33" s="74"/>
      <c r="N33" s="65"/>
    </row>
    <row r="34" spans="1:14" s="47" customFormat="1" ht="25.5" hidden="1">
      <c r="A34" s="66" t="s">
        <v>154</v>
      </c>
      <c r="B34" s="99" t="s">
        <v>155</v>
      </c>
      <c r="C34" s="99" t="s">
        <v>156</v>
      </c>
      <c r="D34" s="100">
        <v>670450</v>
      </c>
      <c r="E34" s="100">
        <v>335225</v>
      </c>
      <c r="F34" s="101">
        <v>50</v>
      </c>
      <c r="G34" s="100">
        <v>318000</v>
      </c>
      <c r="H34" s="100">
        <v>0</v>
      </c>
      <c r="I34" s="102">
        <v>60</v>
      </c>
      <c r="J34" s="103">
        <v>318000</v>
      </c>
      <c r="K34" s="104">
        <v>40855</v>
      </c>
      <c r="L34" s="105">
        <v>0.40625</v>
      </c>
      <c r="M34" s="74"/>
      <c r="N34" s="65"/>
    </row>
    <row r="35" spans="1:14" s="47" customFormat="1" ht="25.5" hidden="1">
      <c r="A35" s="66" t="s">
        <v>157</v>
      </c>
      <c r="B35" s="99" t="s">
        <v>158</v>
      </c>
      <c r="C35" s="99" t="s">
        <v>159</v>
      </c>
      <c r="D35" s="100">
        <v>550000</v>
      </c>
      <c r="E35" s="100">
        <v>275000</v>
      </c>
      <c r="F35" s="101">
        <v>50</v>
      </c>
      <c r="G35" s="100"/>
      <c r="H35" s="100">
        <v>261000</v>
      </c>
      <c r="I35" s="102">
        <v>60</v>
      </c>
      <c r="J35" s="103">
        <v>261000</v>
      </c>
      <c r="K35" s="104">
        <v>40855</v>
      </c>
      <c r="L35" s="105">
        <v>0.4583333333333333</v>
      </c>
      <c r="M35" s="74"/>
      <c r="N35" s="65"/>
    </row>
    <row r="36" spans="1:14" s="47" customFormat="1" ht="25.5" hidden="1">
      <c r="A36" s="66" t="s">
        <v>160</v>
      </c>
      <c r="B36" s="99" t="s">
        <v>161</v>
      </c>
      <c r="C36" s="106" t="s">
        <v>162</v>
      </c>
      <c r="D36" s="100">
        <v>1160000</v>
      </c>
      <c r="E36" s="100">
        <v>520000</v>
      </c>
      <c r="F36" s="101">
        <v>44.82</v>
      </c>
      <c r="G36" s="100"/>
      <c r="H36" s="100">
        <v>494000</v>
      </c>
      <c r="I36" s="102">
        <v>60</v>
      </c>
      <c r="J36" s="103">
        <v>494000</v>
      </c>
      <c r="K36" s="104">
        <v>40857</v>
      </c>
      <c r="L36" s="105">
        <v>0.3534722222222222</v>
      </c>
      <c r="M36" s="74"/>
      <c r="N36" s="65"/>
    </row>
    <row r="37" spans="1:14" s="47" customFormat="1" ht="38.25" hidden="1">
      <c r="A37" s="88" t="s">
        <v>163</v>
      </c>
      <c r="B37" s="99" t="s">
        <v>164</v>
      </c>
      <c r="C37" s="99" t="s">
        <v>165</v>
      </c>
      <c r="D37" s="100">
        <v>592560</v>
      </c>
      <c r="E37" s="100">
        <v>295000</v>
      </c>
      <c r="F37" s="101">
        <v>49.78</v>
      </c>
      <c r="G37" s="100">
        <v>0</v>
      </c>
      <c r="H37" s="100">
        <v>280000</v>
      </c>
      <c r="I37" s="102">
        <v>60</v>
      </c>
      <c r="J37" s="103">
        <v>280000</v>
      </c>
      <c r="K37" s="104">
        <v>40858</v>
      </c>
      <c r="L37" s="105">
        <v>0.3506944444444444</v>
      </c>
      <c r="M37" s="74"/>
      <c r="N37" s="65"/>
    </row>
    <row r="38" spans="1:14" s="47" customFormat="1" ht="12.75" hidden="1">
      <c r="A38" s="88" t="s">
        <v>166</v>
      </c>
      <c r="B38" s="107" t="s">
        <v>167</v>
      </c>
      <c r="C38" s="107" t="s">
        <v>168</v>
      </c>
      <c r="D38" s="100">
        <v>150000</v>
      </c>
      <c r="E38" s="100">
        <v>75000</v>
      </c>
      <c r="F38" s="101">
        <v>50</v>
      </c>
      <c r="G38" s="100">
        <v>71000</v>
      </c>
      <c r="H38" s="100">
        <v>0</v>
      </c>
      <c r="I38" s="102">
        <v>60</v>
      </c>
      <c r="J38" s="103">
        <v>71000</v>
      </c>
      <c r="K38" s="104">
        <v>40862</v>
      </c>
      <c r="L38" s="105">
        <v>0.2916666666666667</v>
      </c>
      <c r="M38" s="74"/>
      <c r="N38" s="65"/>
    </row>
    <row r="39" spans="1:14" s="47" customFormat="1" ht="38.25" hidden="1">
      <c r="A39" s="107" t="s">
        <v>169</v>
      </c>
      <c r="B39" s="107" t="s">
        <v>170</v>
      </c>
      <c r="C39" s="107" t="s">
        <v>171</v>
      </c>
      <c r="D39" s="100">
        <v>500000</v>
      </c>
      <c r="E39" s="100">
        <v>250000</v>
      </c>
      <c r="F39" s="101">
        <v>50</v>
      </c>
      <c r="G39" s="100">
        <v>0</v>
      </c>
      <c r="H39" s="100">
        <v>238000</v>
      </c>
      <c r="I39" s="102">
        <v>60</v>
      </c>
      <c r="J39" s="103">
        <v>238000</v>
      </c>
      <c r="K39" s="104">
        <v>40869</v>
      </c>
      <c r="L39" s="105">
        <v>0.5833333333333334</v>
      </c>
      <c r="M39" s="74"/>
      <c r="N39" s="65"/>
    </row>
    <row r="40" spans="1:14" s="47" customFormat="1" ht="25.5" hidden="1">
      <c r="A40" s="99" t="s">
        <v>172</v>
      </c>
      <c r="B40" s="99" t="s">
        <v>173</v>
      </c>
      <c r="C40" s="106" t="s">
        <v>174</v>
      </c>
      <c r="D40" s="100">
        <v>220000</v>
      </c>
      <c r="E40" s="100">
        <v>100000</v>
      </c>
      <c r="F40" s="101">
        <f>E40/D40*100</f>
        <v>45.45454545454545</v>
      </c>
      <c r="G40" s="100"/>
      <c r="H40" s="100">
        <v>95000</v>
      </c>
      <c r="I40" s="102">
        <v>60</v>
      </c>
      <c r="J40" s="103">
        <v>95000</v>
      </c>
      <c r="K40" s="104">
        <v>40871</v>
      </c>
      <c r="L40" s="105">
        <v>0.5555555555555556</v>
      </c>
      <c r="M40" s="74"/>
      <c r="N40" s="65"/>
    </row>
    <row r="41" spans="1:14" s="47" customFormat="1" ht="25.5" hidden="1">
      <c r="A41" s="82" t="s">
        <v>175</v>
      </c>
      <c r="B41" s="82" t="s">
        <v>176</v>
      </c>
      <c r="C41" s="108" t="s">
        <v>177</v>
      </c>
      <c r="D41" s="76">
        <v>495366</v>
      </c>
      <c r="E41" s="76">
        <v>247600</v>
      </c>
      <c r="F41" s="77">
        <v>50</v>
      </c>
      <c r="G41" s="76">
        <v>235000</v>
      </c>
      <c r="H41" s="76">
        <v>0</v>
      </c>
      <c r="I41" s="78">
        <v>60</v>
      </c>
      <c r="J41" s="109" t="s">
        <v>178</v>
      </c>
      <c r="K41" s="80">
        <v>40882</v>
      </c>
      <c r="L41" s="81">
        <v>0.34375</v>
      </c>
      <c r="M41" s="74"/>
      <c r="N41" s="65"/>
    </row>
    <row r="42" spans="1:14" s="47" customFormat="1" ht="25.5">
      <c r="A42" s="82"/>
      <c r="B42" s="82"/>
      <c r="C42" s="108"/>
      <c r="D42" s="76"/>
      <c r="E42" s="76"/>
      <c r="F42" s="77"/>
      <c r="G42" s="76"/>
      <c r="H42" s="76"/>
      <c r="I42" s="78"/>
      <c r="J42" s="109" t="s">
        <v>290</v>
      </c>
      <c r="K42" s="80"/>
      <c r="L42" s="81"/>
      <c r="M42" s="74"/>
      <c r="N42" s="65"/>
    </row>
    <row r="43" spans="1:14" s="47" customFormat="1" ht="51">
      <c r="A43" s="75" t="s">
        <v>41</v>
      </c>
      <c r="B43" s="75" t="s">
        <v>42</v>
      </c>
      <c r="C43" s="75" t="s">
        <v>43</v>
      </c>
      <c r="D43" s="76">
        <v>580271</v>
      </c>
      <c r="E43" s="76">
        <v>290000</v>
      </c>
      <c r="F43" s="77">
        <f>E43/D43*100</f>
        <v>49.97664884166191</v>
      </c>
      <c r="G43" s="76">
        <v>276000</v>
      </c>
      <c r="H43" s="76">
        <v>0</v>
      </c>
      <c r="I43" s="78">
        <v>60</v>
      </c>
      <c r="J43" s="79">
        <v>276000</v>
      </c>
      <c r="K43" s="80">
        <v>40882</v>
      </c>
      <c r="L43" s="81">
        <v>0.3923611111111111</v>
      </c>
      <c r="M43" s="74"/>
      <c r="N43" s="65"/>
    </row>
    <row r="44" spans="1:14" s="47" customFormat="1" ht="25.5" hidden="1">
      <c r="A44" s="82" t="s">
        <v>179</v>
      </c>
      <c r="B44" s="82" t="s">
        <v>180</v>
      </c>
      <c r="C44" s="82" t="s">
        <v>181</v>
      </c>
      <c r="D44" s="76">
        <v>752612</v>
      </c>
      <c r="E44" s="76">
        <v>376306</v>
      </c>
      <c r="F44" s="77">
        <v>50</v>
      </c>
      <c r="G44" s="76">
        <v>357000</v>
      </c>
      <c r="H44" s="76">
        <v>0</v>
      </c>
      <c r="I44" s="78">
        <v>60</v>
      </c>
      <c r="J44" s="79">
        <v>357000</v>
      </c>
      <c r="K44" s="80">
        <v>40882</v>
      </c>
      <c r="L44" s="81">
        <v>0.6493055555555556</v>
      </c>
      <c r="M44" s="74"/>
      <c r="N44" s="65"/>
    </row>
    <row r="45" spans="1:14" s="47" customFormat="1" ht="25.5" hidden="1">
      <c r="A45" s="108" t="s">
        <v>182</v>
      </c>
      <c r="B45" s="75" t="s">
        <v>183</v>
      </c>
      <c r="C45" s="75" t="s">
        <v>184</v>
      </c>
      <c r="D45" s="76">
        <v>3067868.84</v>
      </c>
      <c r="E45" s="76">
        <v>600000</v>
      </c>
      <c r="F45" s="77">
        <v>19.6</v>
      </c>
      <c r="G45" s="76">
        <v>570000</v>
      </c>
      <c r="H45" s="76">
        <v>0</v>
      </c>
      <c r="I45" s="78">
        <v>60</v>
      </c>
      <c r="J45" s="79">
        <v>570000</v>
      </c>
      <c r="K45" s="80">
        <v>40883</v>
      </c>
      <c r="L45" s="81">
        <v>0.3958333333333333</v>
      </c>
      <c r="M45" s="74"/>
      <c r="N45" s="65"/>
    </row>
    <row r="46" spans="1:14" s="47" customFormat="1" ht="38.25" hidden="1">
      <c r="A46" s="110" t="s">
        <v>185</v>
      </c>
      <c r="B46" s="82" t="s">
        <v>186</v>
      </c>
      <c r="C46" s="82" t="s">
        <v>187</v>
      </c>
      <c r="D46" s="76">
        <v>150000</v>
      </c>
      <c r="E46" s="76">
        <v>75000</v>
      </c>
      <c r="F46" s="77">
        <v>50</v>
      </c>
      <c r="G46" s="76">
        <v>0</v>
      </c>
      <c r="H46" s="76">
        <v>71000</v>
      </c>
      <c r="I46" s="78">
        <v>60</v>
      </c>
      <c r="J46" s="79">
        <v>71000</v>
      </c>
      <c r="K46" s="80">
        <v>40885</v>
      </c>
      <c r="L46" s="81">
        <v>0.3541666666666667</v>
      </c>
      <c r="M46" s="74"/>
      <c r="N46" s="65"/>
    </row>
    <row r="47" spans="1:14" s="47" customFormat="1" ht="38.25" hidden="1">
      <c r="A47" s="75" t="s">
        <v>188</v>
      </c>
      <c r="B47" s="75" t="s">
        <v>189</v>
      </c>
      <c r="C47" s="75" t="s">
        <v>190</v>
      </c>
      <c r="D47" s="76">
        <v>260000</v>
      </c>
      <c r="E47" s="76">
        <v>130000</v>
      </c>
      <c r="F47" s="77">
        <v>50</v>
      </c>
      <c r="G47" s="76">
        <v>0</v>
      </c>
      <c r="H47" s="76">
        <v>124000</v>
      </c>
      <c r="I47" s="78">
        <v>60</v>
      </c>
      <c r="J47" s="79">
        <v>124000</v>
      </c>
      <c r="K47" s="80">
        <v>40885</v>
      </c>
      <c r="L47" s="81">
        <v>0.43402777777777773</v>
      </c>
      <c r="M47" s="74"/>
      <c r="N47" s="65"/>
    </row>
    <row r="48" spans="1:14" s="47" customFormat="1" ht="38.25" hidden="1">
      <c r="A48" s="82" t="s">
        <v>191</v>
      </c>
      <c r="B48" s="82" t="s">
        <v>192</v>
      </c>
      <c r="C48" s="82" t="s">
        <v>193</v>
      </c>
      <c r="D48" s="76">
        <v>250000</v>
      </c>
      <c r="E48" s="76">
        <v>125000</v>
      </c>
      <c r="F48" s="77">
        <v>50</v>
      </c>
      <c r="G48" s="76">
        <v>119000</v>
      </c>
      <c r="H48" s="76"/>
      <c r="I48" s="78">
        <v>60</v>
      </c>
      <c r="J48" s="79">
        <v>119000</v>
      </c>
      <c r="K48" s="80">
        <v>40886</v>
      </c>
      <c r="L48" s="81">
        <v>0.49652777777777773</v>
      </c>
      <c r="M48" s="74"/>
      <c r="N48" s="65"/>
    </row>
    <row r="49" spans="1:14" s="47" customFormat="1" ht="51">
      <c r="A49" s="75" t="s">
        <v>44</v>
      </c>
      <c r="B49" s="75" t="s">
        <v>45</v>
      </c>
      <c r="C49" s="82" t="s">
        <v>46</v>
      </c>
      <c r="D49" s="76">
        <v>423600</v>
      </c>
      <c r="E49" s="76">
        <v>211800</v>
      </c>
      <c r="F49" s="77">
        <f>E49/D49*100</f>
        <v>50</v>
      </c>
      <c r="G49" s="76">
        <f>0.39*J49</f>
        <v>78390</v>
      </c>
      <c r="H49" s="76">
        <f>0.61*J49</f>
        <v>122610</v>
      </c>
      <c r="I49" s="78">
        <v>60</v>
      </c>
      <c r="J49" s="79">
        <v>201000</v>
      </c>
      <c r="K49" s="80">
        <v>40889</v>
      </c>
      <c r="L49" s="81">
        <v>0.46527777777777773</v>
      </c>
      <c r="M49" s="74"/>
      <c r="N49" s="65"/>
    </row>
    <row r="50" spans="1:14" s="47" customFormat="1" ht="38.25" hidden="1">
      <c r="A50" s="75" t="s">
        <v>194</v>
      </c>
      <c r="B50" s="75" t="s">
        <v>195</v>
      </c>
      <c r="C50" s="75" t="s">
        <v>196</v>
      </c>
      <c r="D50" s="76">
        <v>162760</v>
      </c>
      <c r="E50" s="76">
        <v>81380</v>
      </c>
      <c r="F50" s="77">
        <v>50</v>
      </c>
      <c r="G50" s="76"/>
      <c r="H50" s="76">
        <v>77000</v>
      </c>
      <c r="I50" s="78">
        <v>60</v>
      </c>
      <c r="J50" s="79">
        <v>77000</v>
      </c>
      <c r="K50" s="80">
        <v>40889</v>
      </c>
      <c r="L50" s="81">
        <v>0.5416666666666666</v>
      </c>
      <c r="M50" s="74"/>
      <c r="N50" s="65"/>
    </row>
    <row r="51" spans="1:14" s="47" customFormat="1" ht="38.25" hidden="1">
      <c r="A51" s="82" t="s">
        <v>197</v>
      </c>
      <c r="B51" s="82" t="s">
        <v>198</v>
      </c>
      <c r="C51" s="82" t="s">
        <v>199</v>
      </c>
      <c r="D51" s="76">
        <v>660315</v>
      </c>
      <c r="E51" s="76">
        <v>330000</v>
      </c>
      <c r="F51" s="77">
        <f>E51/D51*100</f>
        <v>49.97614774766589</v>
      </c>
      <c r="G51" s="76">
        <f>0.66*J51</f>
        <v>207240</v>
      </c>
      <c r="H51" s="76">
        <f>0.34*J51</f>
        <v>106760.00000000001</v>
      </c>
      <c r="I51" s="78">
        <v>60</v>
      </c>
      <c r="J51" s="79">
        <v>314000</v>
      </c>
      <c r="K51" s="80">
        <v>40891</v>
      </c>
      <c r="L51" s="81">
        <v>0.4166666666666667</v>
      </c>
      <c r="M51" s="74"/>
      <c r="N51" s="65"/>
    </row>
    <row r="52" spans="1:14" s="47" customFormat="1" ht="25.5" hidden="1">
      <c r="A52" s="75" t="s">
        <v>200</v>
      </c>
      <c r="B52" s="75" t="s">
        <v>201</v>
      </c>
      <c r="C52" s="75" t="s">
        <v>202</v>
      </c>
      <c r="D52" s="76">
        <v>762218</v>
      </c>
      <c r="E52" s="76">
        <v>360000</v>
      </c>
      <c r="F52" s="77">
        <v>47.23</v>
      </c>
      <c r="G52" s="76">
        <v>0</v>
      </c>
      <c r="H52" s="76">
        <v>342000</v>
      </c>
      <c r="I52" s="78">
        <v>60</v>
      </c>
      <c r="J52" s="79">
        <v>342000</v>
      </c>
      <c r="K52" s="80">
        <v>40891</v>
      </c>
      <c r="L52" s="81">
        <v>0.5520833333333334</v>
      </c>
      <c r="M52" s="74"/>
      <c r="N52" s="65"/>
    </row>
    <row r="53" spans="1:14" s="47" customFormat="1" ht="12.75">
      <c r="A53" s="75" t="s">
        <v>47</v>
      </c>
      <c r="B53" s="75" t="s">
        <v>48</v>
      </c>
      <c r="C53" s="75" t="s">
        <v>49</v>
      </c>
      <c r="D53" s="76">
        <v>100000</v>
      </c>
      <c r="E53" s="76">
        <v>50000</v>
      </c>
      <c r="F53" s="77">
        <f>E53/D53*100</f>
        <v>50</v>
      </c>
      <c r="G53" s="76">
        <v>0</v>
      </c>
      <c r="H53" s="76">
        <v>48000</v>
      </c>
      <c r="I53" s="78">
        <v>60</v>
      </c>
      <c r="J53" s="79">
        <v>48000</v>
      </c>
      <c r="K53" s="80">
        <v>40891</v>
      </c>
      <c r="L53" s="81">
        <v>0.5625</v>
      </c>
      <c r="M53" s="74"/>
      <c r="N53" s="65"/>
    </row>
    <row r="54" spans="1:14" s="47" customFormat="1" ht="25.5" hidden="1">
      <c r="A54" s="82" t="s">
        <v>203</v>
      </c>
      <c r="B54" s="82" t="s">
        <v>204</v>
      </c>
      <c r="C54" s="82" t="s">
        <v>205</v>
      </c>
      <c r="D54" s="76">
        <v>1600000</v>
      </c>
      <c r="E54" s="76">
        <v>600000</v>
      </c>
      <c r="F54" s="77">
        <f>E54/D54*100</f>
        <v>37.5</v>
      </c>
      <c r="G54" s="76">
        <v>570000</v>
      </c>
      <c r="H54" s="76"/>
      <c r="I54" s="78">
        <v>60</v>
      </c>
      <c r="J54" s="79">
        <v>570000</v>
      </c>
      <c r="K54" s="80">
        <v>40892</v>
      </c>
      <c r="L54" s="81">
        <v>0.3645833333333333</v>
      </c>
      <c r="M54" s="74"/>
      <c r="N54" s="65"/>
    </row>
    <row r="55" spans="1:14" s="47" customFormat="1" ht="51" hidden="1">
      <c r="A55" s="110" t="s">
        <v>206</v>
      </c>
      <c r="B55" s="82" t="s">
        <v>207</v>
      </c>
      <c r="C55" s="82" t="s">
        <v>208</v>
      </c>
      <c r="D55" s="76">
        <v>295000</v>
      </c>
      <c r="E55" s="76">
        <v>135000</v>
      </c>
      <c r="F55" s="77">
        <v>45.76271186440678</v>
      </c>
      <c r="G55" s="76">
        <v>0</v>
      </c>
      <c r="H55" s="76">
        <v>128000</v>
      </c>
      <c r="I55" s="78">
        <v>60</v>
      </c>
      <c r="J55" s="79">
        <v>128000</v>
      </c>
      <c r="K55" s="80">
        <v>40892</v>
      </c>
      <c r="L55" s="81">
        <v>0.4444444444444444</v>
      </c>
      <c r="M55" s="74"/>
      <c r="N55" s="65"/>
    </row>
    <row r="56" spans="1:14" s="47" customFormat="1" ht="25.5">
      <c r="A56" s="75" t="s">
        <v>50</v>
      </c>
      <c r="B56" s="75" t="s">
        <v>51</v>
      </c>
      <c r="C56" s="75" t="s">
        <v>52</v>
      </c>
      <c r="D56" s="76">
        <v>940000</v>
      </c>
      <c r="E56" s="76">
        <v>470000</v>
      </c>
      <c r="F56" s="77">
        <f>E56/D56*100</f>
        <v>50</v>
      </c>
      <c r="G56" s="76">
        <v>447000</v>
      </c>
      <c r="H56" s="76">
        <v>0</v>
      </c>
      <c r="I56" s="78">
        <v>60</v>
      </c>
      <c r="J56" s="79">
        <v>447000</v>
      </c>
      <c r="K56" s="80">
        <v>40892</v>
      </c>
      <c r="L56" s="81">
        <v>0.4791666666666667</v>
      </c>
      <c r="M56" s="74"/>
      <c r="N56" s="65"/>
    </row>
    <row r="57" spans="1:14" s="47" customFormat="1" ht="25.5" hidden="1">
      <c r="A57" s="75" t="s">
        <v>209</v>
      </c>
      <c r="B57" s="75" t="s">
        <v>210</v>
      </c>
      <c r="C57" s="75" t="s">
        <v>211</v>
      </c>
      <c r="D57" s="76">
        <v>2038075</v>
      </c>
      <c r="E57" s="76">
        <v>250000</v>
      </c>
      <c r="F57" s="77">
        <v>12.26</v>
      </c>
      <c r="G57" s="76">
        <v>238000</v>
      </c>
      <c r="H57" s="76"/>
      <c r="I57" s="78">
        <v>57</v>
      </c>
      <c r="J57" s="79">
        <v>238000</v>
      </c>
      <c r="K57" s="80">
        <v>40878</v>
      </c>
      <c r="L57" s="81">
        <v>0.40625</v>
      </c>
      <c r="M57" s="111"/>
      <c r="N57" s="65"/>
    </row>
    <row r="58" spans="1:14" s="47" customFormat="1" ht="25.5" hidden="1">
      <c r="A58" s="75" t="s">
        <v>212</v>
      </c>
      <c r="B58" s="75" t="s">
        <v>213</v>
      </c>
      <c r="C58" s="75" t="s">
        <v>214</v>
      </c>
      <c r="D58" s="76">
        <v>274200</v>
      </c>
      <c r="E58" s="76">
        <v>136200</v>
      </c>
      <c r="F58" s="77"/>
      <c r="G58" s="76">
        <v>129000</v>
      </c>
      <c r="H58" s="76"/>
      <c r="I58" s="78">
        <v>56</v>
      </c>
      <c r="J58" s="79">
        <v>129000</v>
      </c>
      <c r="K58" s="80">
        <v>40850</v>
      </c>
      <c r="L58" s="81">
        <v>0.5381944444444444</v>
      </c>
      <c r="M58" s="74"/>
      <c r="N58" s="65"/>
    </row>
    <row r="59" spans="1:14" s="47" customFormat="1" ht="25.5" hidden="1">
      <c r="A59" s="75" t="s">
        <v>215</v>
      </c>
      <c r="B59" s="75" t="s">
        <v>216</v>
      </c>
      <c r="C59" s="75" t="s">
        <v>217</v>
      </c>
      <c r="D59" s="76">
        <v>579763</v>
      </c>
      <c r="E59" s="76">
        <v>284083.87</v>
      </c>
      <c r="F59" s="77">
        <f>E59/D59*100</f>
        <v>49</v>
      </c>
      <c r="G59" s="76"/>
      <c r="H59" s="76">
        <v>270000</v>
      </c>
      <c r="I59" s="78">
        <v>56</v>
      </c>
      <c r="J59" s="79">
        <v>270000</v>
      </c>
      <c r="K59" s="80">
        <v>40883</v>
      </c>
      <c r="L59" s="81">
        <v>0.5104166666666666</v>
      </c>
      <c r="M59" s="74"/>
      <c r="N59" s="65"/>
    </row>
    <row r="60" spans="1:14" s="47" customFormat="1" ht="38.25" hidden="1">
      <c r="A60" s="112" t="s">
        <v>218</v>
      </c>
      <c r="B60" s="88" t="s">
        <v>219</v>
      </c>
      <c r="C60" s="88" t="s">
        <v>220</v>
      </c>
      <c r="D60" s="83">
        <v>1269000</v>
      </c>
      <c r="E60" s="83">
        <v>600000</v>
      </c>
      <c r="F60" s="69">
        <v>47.28132387706856</v>
      </c>
      <c r="G60" s="83">
        <v>0</v>
      </c>
      <c r="H60" s="83">
        <v>0</v>
      </c>
      <c r="I60" s="84">
        <v>55</v>
      </c>
      <c r="J60" s="85">
        <v>0</v>
      </c>
      <c r="K60" s="86">
        <v>40854</v>
      </c>
      <c r="L60" s="87">
        <v>0.4131944444444444</v>
      </c>
      <c r="M60" s="74"/>
      <c r="N60" s="65"/>
    </row>
    <row r="61" spans="1:14" s="47" customFormat="1" ht="25.5" hidden="1">
      <c r="A61" s="97" t="s">
        <v>221</v>
      </c>
      <c r="B61" s="66" t="s">
        <v>222</v>
      </c>
      <c r="C61" s="66" t="s">
        <v>223</v>
      </c>
      <c r="D61" s="83">
        <v>1157760</v>
      </c>
      <c r="E61" s="83">
        <v>570000</v>
      </c>
      <c r="F61" s="69">
        <v>49.23</v>
      </c>
      <c r="G61" s="83">
        <v>0</v>
      </c>
      <c r="H61" s="83">
        <v>0</v>
      </c>
      <c r="I61" s="84">
        <v>55</v>
      </c>
      <c r="J61" s="85">
        <v>0</v>
      </c>
      <c r="K61" s="86">
        <v>40861</v>
      </c>
      <c r="L61" s="87">
        <v>0.3333333333333333</v>
      </c>
      <c r="M61" s="74"/>
      <c r="N61" s="65"/>
    </row>
    <row r="62" spans="1:14" s="47" customFormat="1" ht="12.75">
      <c r="A62" s="66" t="s">
        <v>53</v>
      </c>
      <c r="B62" s="66" t="s">
        <v>54</v>
      </c>
      <c r="C62" s="66" t="s">
        <v>55</v>
      </c>
      <c r="D62" s="83">
        <v>292000</v>
      </c>
      <c r="E62" s="83">
        <v>146000</v>
      </c>
      <c r="F62" s="69">
        <f>E62/D62*100</f>
        <v>50</v>
      </c>
      <c r="G62" s="83">
        <v>0</v>
      </c>
      <c r="H62" s="83">
        <v>0</v>
      </c>
      <c r="I62" s="84">
        <v>55</v>
      </c>
      <c r="J62" s="85">
        <v>0</v>
      </c>
      <c r="K62" s="86">
        <v>40889</v>
      </c>
      <c r="L62" s="87">
        <v>0.6041666666666666</v>
      </c>
      <c r="M62" s="74"/>
      <c r="N62" s="65"/>
    </row>
    <row r="63" spans="1:14" s="47" customFormat="1" ht="25.5">
      <c r="A63" s="66" t="s">
        <v>56</v>
      </c>
      <c r="B63" s="66" t="s">
        <v>57</v>
      </c>
      <c r="C63" s="66" t="s">
        <v>58</v>
      </c>
      <c r="D63" s="83">
        <v>1673153</v>
      </c>
      <c r="E63" s="83">
        <v>600000</v>
      </c>
      <c r="F63" s="69">
        <f>E63/D63*100</f>
        <v>35.860438346044866</v>
      </c>
      <c r="G63" s="83">
        <v>0</v>
      </c>
      <c r="H63" s="83">
        <v>0</v>
      </c>
      <c r="I63" s="84">
        <v>55</v>
      </c>
      <c r="J63" s="85">
        <v>0</v>
      </c>
      <c r="K63" s="86">
        <v>40892</v>
      </c>
      <c r="L63" s="87">
        <v>0.4375</v>
      </c>
      <c r="M63" s="74"/>
      <c r="N63" s="65"/>
    </row>
    <row r="64" spans="1:14" s="47" customFormat="1" ht="25.5" hidden="1">
      <c r="A64" s="66" t="s">
        <v>224</v>
      </c>
      <c r="B64" s="66" t="s">
        <v>225</v>
      </c>
      <c r="C64" s="66" t="s">
        <v>226</v>
      </c>
      <c r="D64" s="83">
        <v>393724</v>
      </c>
      <c r="E64" s="83">
        <v>193724</v>
      </c>
      <c r="F64" s="69">
        <f>E64/D64*100</f>
        <v>49.2029949914153</v>
      </c>
      <c r="G64" s="83">
        <v>0</v>
      </c>
      <c r="H64" s="83">
        <v>0</v>
      </c>
      <c r="I64" s="84">
        <v>51</v>
      </c>
      <c r="J64" s="85">
        <v>0</v>
      </c>
      <c r="K64" s="86">
        <v>40876</v>
      </c>
      <c r="L64" s="87">
        <v>0.6354166666666666</v>
      </c>
      <c r="M64" s="74"/>
      <c r="N64" s="65"/>
    </row>
    <row r="65" spans="1:14" s="47" customFormat="1" ht="38.25" hidden="1">
      <c r="A65" s="66" t="s">
        <v>227</v>
      </c>
      <c r="B65" s="66" t="s">
        <v>228</v>
      </c>
      <c r="C65" s="66" t="s">
        <v>229</v>
      </c>
      <c r="D65" s="83">
        <v>350000</v>
      </c>
      <c r="E65" s="83">
        <v>175000</v>
      </c>
      <c r="F65" s="69">
        <v>50</v>
      </c>
      <c r="G65" s="83">
        <v>0</v>
      </c>
      <c r="H65" s="83">
        <v>0</v>
      </c>
      <c r="I65" s="84">
        <v>51</v>
      </c>
      <c r="J65" s="85">
        <v>0</v>
      </c>
      <c r="K65" s="86">
        <v>40885</v>
      </c>
      <c r="L65" s="87">
        <v>0.43402777777777773</v>
      </c>
      <c r="M65" s="74"/>
      <c r="N65" s="65"/>
    </row>
    <row r="66" spans="1:14" s="47" customFormat="1" ht="12.75" hidden="1">
      <c r="A66" s="88" t="s">
        <v>230</v>
      </c>
      <c r="B66" s="88" t="s">
        <v>231</v>
      </c>
      <c r="C66" s="88" t="s">
        <v>232</v>
      </c>
      <c r="D66" s="83">
        <v>1555000</v>
      </c>
      <c r="E66" s="83">
        <v>600000</v>
      </c>
      <c r="F66" s="69">
        <v>39</v>
      </c>
      <c r="G66" s="83">
        <v>0</v>
      </c>
      <c r="H66" s="83">
        <v>0</v>
      </c>
      <c r="I66" s="84">
        <v>51</v>
      </c>
      <c r="J66" s="85">
        <v>0</v>
      </c>
      <c r="K66" s="86">
        <v>40886</v>
      </c>
      <c r="L66" s="87">
        <v>0.49652777777777773</v>
      </c>
      <c r="M66" s="74"/>
      <c r="N66" s="65"/>
    </row>
    <row r="67" spans="1:14" s="47" customFormat="1" ht="51" hidden="1">
      <c r="A67" s="88" t="s">
        <v>233</v>
      </c>
      <c r="B67" s="88" t="s">
        <v>234</v>
      </c>
      <c r="C67" s="88" t="s">
        <v>235</v>
      </c>
      <c r="D67" s="83">
        <v>376860</v>
      </c>
      <c r="E67" s="83">
        <v>188430</v>
      </c>
      <c r="F67" s="69">
        <v>50</v>
      </c>
      <c r="G67" s="83">
        <v>0</v>
      </c>
      <c r="H67" s="83">
        <v>0</v>
      </c>
      <c r="I67" s="84">
        <v>50</v>
      </c>
      <c r="J67" s="85">
        <v>0</v>
      </c>
      <c r="K67" s="86">
        <v>40854</v>
      </c>
      <c r="L67" s="87">
        <v>0.5833333333333334</v>
      </c>
      <c r="M67" s="74"/>
      <c r="N67" s="65"/>
    </row>
    <row r="68" spans="1:14" s="47" customFormat="1" ht="25.5" hidden="1">
      <c r="A68" s="66" t="s">
        <v>236</v>
      </c>
      <c r="B68" s="66" t="s">
        <v>237</v>
      </c>
      <c r="C68" s="66" t="s">
        <v>238</v>
      </c>
      <c r="D68" s="83">
        <v>1042554</v>
      </c>
      <c r="E68" s="83">
        <v>521277</v>
      </c>
      <c r="F68" s="69">
        <f>E68/D68*100</f>
        <v>50</v>
      </c>
      <c r="G68" s="83">
        <v>0</v>
      </c>
      <c r="H68" s="83">
        <v>0</v>
      </c>
      <c r="I68" s="84">
        <v>50</v>
      </c>
      <c r="J68" s="85">
        <v>0</v>
      </c>
      <c r="K68" s="86">
        <v>40858</v>
      </c>
      <c r="L68" s="87">
        <v>0.53125</v>
      </c>
      <c r="M68" s="74"/>
      <c r="N68" s="65"/>
    </row>
    <row r="69" spans="1:14" s="47" customFormat="1" ht="25.5" hidden="1">
      <c r="A69" s="66" t="s">
        <v>239</v>
      </c>
      <c r="B69" s="66" t="s">
        <v>240</v>
      </c>
      <c r="C69" s="66" t="s">
        <v>241</v>
      </c>
      <c r="D69" s="83">
        <v>107400</v>
      </c>
      <c r="E69" s="83">
        <v>53700</v>
      </c>
      <c r="F69" s="69">
        <v>50</v>
      </c>
      <c r="G69" s="83">
        <v>0</v>
      </c>
      <c r="H69" s="83">
        <v>0</v>
      </c>
      <c r="I69" s="84">
        <v>50</v>
      </c>
      <c r="J69" s="85">
        <v>0</v>
      </c>
      <c r="K69" s="86">
        <v>40863</v>
      </c>
      <c r="L69" s="87">
        <v>0.5416666666666666</v>
      </c>
      <c r="M69" s="74"/>
      <c r="N69" s="65"/>
    </row>
    <row r="70" spans="1:14" s="47" customFormat="1" ht="12.75" hidden="1">
      <c r="A70" s="88" t="s">
        <v>242</v>
      </c>
      <c r="B70" s="88" t="s">
        <v>243</v>
      </c>
      <c r="C70" s="97" t="s">
        <v>244</v>
      </c>
      <c r="D70" s="83">
        <v>1200000</v>
      </c>
      <c r="E70" s="83">
        <v>600000</v>
      </c>
      <c r="F70" s="69">
        <f>E70/D70*100</f>
        <v>50</v>
      </c>
      <c r="G70" s="83">
        <v>0</v>
      </c>
      <c r="H70" s="83">
        <v>0</v>
      </c>
      <c r="I70" s="84">
        <v>50</v>
      </c>
      <c r="J70" s="85">
        <v>0</v>
      </c>
      <c r="K70" s="86">
        <v>40870</v>
      </c>
      <c r="L70" s="87">
        <v>0.3541666666666667</v>
      </c>
      <c r="M70" s="74"/>
      <c r="N70" s="65"/>
    </row>
    <row r="71" spans="1:14" s="47" customFormat="1" ht="38.25" hidden="1">
      <c r="A71" s="88" t="s">
        <v>245</v>
      </c>
      <c r="B71" s="88" t="s">
        <v>246</v>
      </c>
      <c r="C71" s="88" t="s">
        <v>247</v>
      </c>
      <c r="D71" s="83">
        <v>1289977</v>
      </c>
      <c r="E71" s="83">
        <v>600000</v>
      </c>
      <c r="F71" s="69">
        <v>47</v>
      </c>
      <c r="G71" s="83">
        <v>0</v>
      </c>
      <c r="H71" s="83">
        <v>0</v>
      </c>
      <c r="I71" s="84">
        <v>50</v>
      </c>
      <c r="J71" s="85">
        <v>0</v>
      </c>
      <c r="K71" s="86">
        <v>40870</v>
      </c>
      <c r="L71" s="87">
        <v>0.5833333333333334</v>
      </c>
      <c r="M71" s="74"/>
      <c r="N71" s="65"/>
    </row>
    <row r="72" spans="1:14" s="47" customFormat="1" ht="25.5">
      <c r="A72" s="66" t="s">
        <v>59</v>
      </c>
      <c r="B72" s="66" t="s">
        <v>60</v>
      </c>
      <c r="C72" s="66" t="s">
        <v>61</v>
      </c>
      <c r="D72" s="83">
        <v>2389254.8</v>
      </c>
      <c r="E72" s="83">
        <v>569893.9</v>
      </c>
      <c r="F72" s="69">
        <f>E72/D72*100</f>
        <v>23.852370203462606</v>
      </c>
      <c r="G72" s="83">
        <v>0</v>
      </c>
      <c r="H72" s="83">
        <v>0</v>
      </c>
      <c r="I72" s="84">
        <v>50</v>
      </c>
      <c r="J72" s="85">
        <v>0</v>
      </c>
      <c r="K72" s="86">
        <v>40884</v>
      </c>
      <c r="L72" s="87">
        <v>0.375</v>
      </c>
      <c r="M72" s="74"/>
      <c r="N72" s="65"/>
    </row>
    <row r="73" spans="1:14" s="47" customFormat="1" ht="25.5" hidden="1">
      <c r="A73" s="66" t="s">
        <v>248</v>
      </c>
      <c r="B73" s="66" t="s">
        <v>249</v>
      </c>
      <c r="C73" s="66" t="s">
        <v>250</v>
      </c>
      <c r="D73" s="83">
        <v>728498</v>
      </c>
      <c r="E73" s="83">
        <v>364249</v>
      </c>
      <c r="F73" s="69">
        <v>50</v>
      </c>
      <c r="G73" s="83">
        <v>0</v>
      </c>
      <c r="H73" s="83">
        <v>0</v>
      </c>
      <c r="I73" s="84">
        <v>50</v>
      </c>
      <c r="J73" s="85">
        <v>0</v>
      </c>
      <c r="K73" s="86">
        <v>40884</v>
      </c>
      <c r="L73" s="87">
        <v>0.4583333333333333</v>
      </c>
      <c r="M73" s="74"/>
      <c r="N73" s="65"/>
    </row>
    <row r="74" spans="1:14" s="47" customFormat="1" ht="25.5" hidden="1">
      <c r="A74" s="66" t="s">
        <v>251</v>
      </c>
      <c r="B74" s="66" t="s">
        <v>252</v>
      </c>
      <c r="C74" s="66" t="s">
        <v>253</v>
      </c>
      <c r="D74" s="83">
        <v>2253761</v>
      </c>
      <c r="E74" s="83">
        <v>600000</v>
      </c>
      <c r="F74" s="69">
        <f>E74/D74*100</f>
        <v>26.622166236792633</v>
      </c>
      <c r="G74" s="83">
        <v>0</v>
      </c>
      <c r="H74" s="83">
        <v>0</v>
      </c>
      <c r="I74" s="84">
        <v>50</v>
      </c>
      <c r="J74" s="85">
        <v>0</v>
      </c>
      <c r="K74" s="86">
        <v>40889</v>
      </c>
      <c r="L74" s="87">
        <v>0.6458333333333334</v>
      </c>
      <c r="M74" s="74"/>
      <c r="N74" s="65"/>
    </row>
    <row r="75" spans="1:14" s="47" customFormat="1" ht="38.25" hidden="1">
      <c r="A75" s="66" t="s">
        <v>254</v>
      </c>
      <c r="B75" s="66" t="s">
        <v>255</v>
      </c>
      <c r="C75" s="97" t="s">
        <v>256</v>
      </c>
      <c r="D75" s="83">
        <v>1183513</v>
      </c>
      <c r="E75" s="83">
        <v>591000</v>
      </c>
      <c r="F75" s="69">
        <v>49.94</v>
      </c>
      <c r="G75" s="83">
        <v>0</v>
      </c>
      <c r="H75" s="83">
        <v>0</v>
      </c>
      <c r="I75" s="84">
        <v>50</v>
      </c>
      <c r="J75" s="85">
        <v>0</v>
      </c>
      <c r="K75" s="86">
        <v>40890</v>
      </c>
      <c r="L75" s="87">
        <v>0.5</v>
      </c>
      <c r="M75" s="74"/>
      <c r="N75" s="65"/>
    </row>
    <row r="76" spans="1:14" s="47" customFormat="1" ht="25.5" hidden="1">
      <c r="A76" s="88" t="s">
        <v>257</v>
      </c>
      <c r="B76" s="88" t="s">
        <v>258</v>
      </c>
      <c r="C76" s="88" t="s">
        <v>259</v>
      </c>
      <c r="D76" s="83">
        <v>1323893</v>
      </c>
      <c r="E76" s="83">
        <v>600000</v>
      </c>
      <c r="F76" s="69">
        <v>45</v>
      </c>
      <c r="G76" s="83">
        <v>0</v>
      </c>
      <c r="H76" s="83">
        <v>0</v>
      </c>
      <c r="I76" s="84">
        <v>50</v>
      </c>
      <c r="J76" s="85">
        <v>0</v>
      </c>
      <c r="K76" s="86">
        <v>40891</v>
      </c>
      <c r="L76" s="87">
        <v>0.40277777777777773</v>
      </c>
      <c r="M76" s="74"/>
      <c r="N76" s="65"/>
    </row>
    <row r="77" spans="1:14" s="47" customFormat="1" ht="38.25" hidden="1">
      <c r="A77" s="88" t="s">
        <v>260</v>
      </c>
      <c r="B77" s="88" t="s">
        <v>261</v>
      </c>
      <c r="C77" s="88" t="s">
        <v>262</v>
      </c>
      <c r="D77" s="83">
        <v>900000</v>
      </c>
      <c r="E77" s="83">
        <v>450000</v>
      </c>
      <c r="F77" s="69">
        <v>50</v>
      </c>
      <c r="G77" s="83">
        <v>0</v>
      </c>
      <c r="H77" s="83">
        <v>0</v>
      </c>
      <c r="I77" s="84">
        <v>50</v>
      </c>
      <c r="J77" s="85">
        <v>0</v>
      </c>
      <c r="K77" s="86">
        <v>40891</v>
      </c>
      <c r="L77" s="87">
        <v>0.4131944444444444</v>
      </c>
      <c r="M77" s="74"/>
      <c r="N77" s="65"/>
    </row>
    <row r="78" spans="1:14" s="47" customFormat="1" ht="25.5" hidden="1">
      <c r="A78" s="66" t="s">
        <v>263</v>
      </c>
      <c r="B78" s="66" t="s">
        <v>264</v>
      </c>
      <c r="C78" s="66" t="s">
        <v>265</v>
      </c>
      <c r="D78" s="83">
        <v>565800</v>
      </c>
      <c r="E78" s="83">
        <v>250000</v>
      </c>
      <c r="F78" s="69">
        <v>44.19</v>
      </c>
      <c r="G78" s="83">
        <v>0</v>
      </c>
      <c r="H78" s="83">
        <v>0</v>
      </c>
      <c r="I78" s="84">
        <v>50</v>
      </c>
      <c r="J78" s="85">
        <v>0</v>
      </c>
      <c r="K78" s="86">
        <v>40892</v>
      </c>
      <c r="L78" s="87">
        <v>0.3923611111111111</v>
      </c>
      <c r="M78" s="74"/>
      <c r="N78" s="65"/>
    </row>
    <row r="79" spans="1:14" s="47" customFormat="1" ht="25.5" hidden="1">
      <c r="A79" s="88" t="s">
        <v>266</v>
      </c>
      <c r="B79" s="88" t="s">
        <v>267</v>
      </c>
      <c r="C79" s="97" t="s">
        <v>268</v>
      </c>
      <c r="D79" s="83">
        <v>281400</v>
      </c>
      <c r="E79" s="83">
        <v>140000</v>
      </c>
      <c r="F79" s="69">
        <v>49.8</v>
      </c>
      <c r="G79" s="83">
        <v>0</v>
      </c>
      <c r="H79" s="83">
        <v>0</v>
      </c>
      <c r="I79" s="84">
        <v>50</v>
      </c>
      <c r="J79" s="85">
        <v>0</v>
      </c>
      <c r="K79" s="86">
        <v>40892</v>
      </c>
      <c r="L79" s="87">
        <v>0.47222222222222227</v>
      </c>
      <c r="M79" s="74"/>
      <c r="N79" s="65"/>
    </row>
    <row r="80" spans="1:14" s="47" customFormat="1" ht="25.5" hidden="1">
      <c r="A80" s="66" t="s">
        <v>269</v>
      </c>
      <c r="B80" s="66" t="s">
        <v>270</v>
      </c>
      <c r="C80" s="66" t="s">
        <v>271</v>
      </c>
      <c r="D80" s="83">
        <v>339478</v>
      </c>
      <c r="E80" s="83">
        <v>169000</v>
      </c>
      <c r="F80" s="69">
        <v>49.78</v>
      </c>
      <c r="G80" s="83">
        <v>0</v>
      </c>
      <c r="H80" s="83">
        <v>0</v>
      </c>
      <c r="I80" s="84">
        <v>46</v>
      </c>
      <c r="J80" s="85">
        <v>0</v>
      </c>
      <c r="K80" s="86">
        <v>40884</v>
      </c>
      <c r="L80" s="87">
        <v>0.5833333333333334</v>
      </c>
      <c r="M80" s="74"/>
      <c r="N80" s="65"/>
    </row>
    <row r="81" spans="1:14" s="47" customFormat="1" ht="12.75" hidden="1">
      <c r="A81" s="88" t="s">
        <v>272</v>
      </c>
      <c r="B81" s="66" t="s">
        <v>273</v>
      </c>
      <c r="C81" s="97" t="s">
        <v>274</v>
      </c>
      <c r="D81" s="83">
        <v>150000</v>
      </c>
      <c r="E81" s="83">
        <v>75000</v>
      </c>
      <c r="F81" s="69">
        <v>50</v>
      </c>
      <c r="G81" s="83">
        <v>0</v>
      </c>
      <c r="H81" s="83">
        <v>0</v>
      </c>
      <c r="I81" s="84">
        <v>45</v>
      </c>
      <c r="J81" s="85">
        <v>0</v>
      </c>
      <c r="K81" s="86">
        <v>40871</v>
      </c>
      <c r="L81" s="87">
        <v>0.3159722222222222</v>
      </c>
      <c r="M81" s="74"/>
      <c r="N81" s="65"/>
    </row>
    <row r="82" spans="1:14" s="47" customFormat="1" ht="38.25">
      <c r="A82" s="66" t="s">
        <v>62</v>
      </c>
      <c r="B82" s="66" t="s">
        <v>63</v>
      </c>
      <c r="C82" s="88" t="s">
        <v>64</v>
      </c>
      <c r="D82" s="83">
        <v>1381684</v>
      </c>
      <c r="E82" s="83">
        <v>600000</v>
      </c>
      <c r="F82" s="69">
        <f>E82/D82*100</f>
        <v>43.42526945379696</v>
      </c>
      <c r="G82" s="83">
        <v>0</v>
      </c>
      <c r="H82" s="83">
        <v>0</v>
      </c>
      <c r="I82" s="84">
        <v>45</v>
      </c>
      <c r="J82" s="85">
        <v>0</v>
      </c>
      <c r="K82" s="86">
        <v>40876</v>
      </c>
      <c r="L82" s="87">
        <v>0.5833333333333334</v>
      </c>
      <c r="M82" s="74"/>
      <c r="N82" s="65"/>
    </row>
    <row r="83" spans="1:14" s="47" customFormat="1" ht="38.25" hidden="1">
      <c r="A83" s="112" t="s">
        <v>275</v>
      </c>
      <c r="B83" s="88" t="s">
        <v>276</v>
      </c>
      <c r="C83" s="97" t="s">
        <v>277</v>
      </c>
      <c r="D83" s="83">
        <v>3054097</v>
      </c>
      <c r="E83" s="83">
        <v>600000</v>
      </c>
      <c r="F83" s="69">
        <v>19.645741441742025</v>
      </c>
      <c r="G83" s="83">
        <v>0</v>
      </c>
      <c r="H83" s="83">
        <v>0</v>
      </c>
      <c r="I83" s="84">
        <v>45</v>
      </c>
      <c r="J83" s="85">
        <v>0</v>
      </c>
      <c r="K83" s="86">
        <v>40882</v>
      </c>
      <c r="L83" s="87">
        <v>0.6875</v>
      </c>
      <c r="M83" s="74"/>
      <c r="N83" s="65"/>
    </row>
    <row r="84" spans="1:14" s="47" customFormat="1" ht="25.5" hidden="1">
      <c r="A84" s="66" t="s">
        <v>278</v>
      </c>
      <c r="B84" s="66" t="s">
        <v>279</v>
      </c>
      <c r="C84" s="66" t="s">
        <v>280</v>
      </c>
      <c r="D84" s="83">
        <v>5039269.17</v>
      </c>
      <c r="E84" s="83">
        <v>600000</v>
      </c>
      <c r="F84" s="69">
        <v>11.91</v>
      </c>
      <c r="G84" s="83">
        <v>0</v>
      </c>
      <c r="H84" s="83">
        <v>0</v>
      </c>
      <c r="I84" s="84">
        <v>45</v>
      </c>
      <c r="J84" s="85">
        <v>0</v>
      </c>
      <c r="K84" s="86">
        <v>40890</v>
      </c>
      <c r="L84" s="87">
        <v>0.5729166666666666</v>
      </c>
      <c r="M84" s="74"/>
      <c r="N84" s="65"/>
    </row>
    <row r="85" spans="1:14" s="47" customFormat="1" ht="38.25" hidden="1">
      <c r="A85" s="66" t="s">
        <v>281</v>
      </c>
      <c r="B85" s="66" t="s">
        <v>282</v>
      </c>
      <c r="C85" s="66" t="s">
        <v>283</v>
      </c>
      <c r="D85" s="83">
        <v>108600</v>
      </c>
      <c r="E85" s="83">
        <v>54300</v>
      </c>
      <c r="F85" s="69">
        <v>50</v>
      </c>
      <c r="G85" s="83">
        <v>0</v>
      </c>
      <c r="H85" s="83">
        <v>0</v>
      </c>
      <c r="I85" s="84">
        <v>45</v>
      </c>
      <c r="J85" s="85">
        <v>0</v>
      </c>
      <c r="K85" s="86">
        <v>40891</v>
      </c>
      <c r="L85" s="87">
        <v>0.3854166666666667</v>
      </c>
      <c r="M85" s="74"/>
      <c r="N85" s="65"/>
    </row>
    <row r="86" spans="1:14" s="47" customFormat="1" ht="25.5" hidden="1">
      <c r="A86" s="88" t="s">
        <v>284</v>
      </c>
      <c r="B86" s="88" t="s">
        <v>285</v>
      </c>
      <c r="C86" s="88" t="s">
        <v>286</v>
      </c>
      <c r="D86" s="83">
        <v>572577</v>
      </c>
      <c r="E86" s="83">
        <v>286200</v>
      </c>
      <c r="F86" s="69">
        <f>E86/D86*100</f>
        <v>49.984543563573105</v>
      </c>
      <c r="G86" s="83">
        <v>0</v>
      </c>
      <c r="H86" s="83">
        <v>0</v>
      </c>
      <c r="I86" s="84">
        <v>41</v>
      </c>
      <c r="J86" s="85">
        <v>0</v>
      </c>
      <c r="K86" s="86">
        <v>40891</v>
      </c>
      <c r="L86" s="87">
        <v>0.5069444444444444</v>
      </c>
      <c r="M86" s="74"/>
      <c r="N86" s="65"/>
    </row>
    <row r="87" spans="1:14" s="47" customFormat="1" ht="25.5" hidden="1">
      <c r="A87" s="88" t="s">
        <v>287</v>
      </c>
      <c r="B87" s="88" t="s">
        <v>288</v>
      </c>
      <c r="C87" s="88" t="s">
        <v>289</v>
      </c>
      <c r="D87" s="83">
        <v>929882</v>
      </c>
      <c r="E87" s="83">
        <v>463000</v>
      </c>
      <c r="F87" s="69">
        <v>50</v>
      </c>
      <c r="G87" s="83">
        <v>0</v>
      </c>
      <c r="H87" s="83">
        <v>0</v>
      </c>
      <c r="I87" s="84">
        <v>40</v>
      </c>
      <c r="J87" s="85">
        <v>0</v>
      </c>
      <c r="K87" s="86">
        <v>40891</v>
      </c>
      <c r="L87" s="87">
        <v>0.3958333333333333</v>
      </c>
      <c r="M87" s="74"/>
      <c r="N87" s="65"/>
    </row>
    <row r="88" spans="1:14" s="47" customFormat="1" ht="12.75">
      <c r="A88" s="74"/>
      <c r="B88" s="74"/>
      <c r="C88" s="88"/>
      <c r="D88" s="83"/>
      <c r="E88" s="83"/>
      <c r="F88" s="69"/>
      <c r="G88" s="83"/>
      <c r="H88" s="83"/>
      <c r="I88" s="84"/>
      <c r="J88" s="85"/>
      <c r="K88" s="86"/>
      <c r="L88" s="87"/>
      <c r="M88" s="74"/>
      <c r="N88" s="65"/>
    </row>
    <row r="89" spans="1:14" s="95" customFormat="1" ht="12.75">
      <c r="A89" s="89" t="s">
        <v>291</v>
      </c>
      <c r="B89" s="89"/>
      <c r="C89" s="90"/>
      <c r="D89" s="85">
        <f>SUM(D3:D88)</f>
        <v>80945941.81</v>
      </c>
      <c r="E89" s="85">
        <f>SUM(E3:E88)</f>
        <v>29144687.27</v>
      </c>
      <c r="F89" s="91"/>
      <c r="G89" s="85">
        <f>SUM(G3:G88)</f>
        <v>8707910</v>
      </c>
      <c r="H89" s="85">
        <f>SUM(H3:H88)</f>
        <v>8285090</v>
      </c>
      <c r="I89" s="85"/>
      <c r="J89" s="85">
        <f>SUM(J3:J88)</f>
        <v>16758000</v>
      </c>
      <c r="K89" s="92"/>
      <c r="L89" s="93"/>
      <c r="M89" s="89"/>
      <c r="N89" s="94"/>
    </row>
    <row r="90" spans="1:14" s="47" customFormat="1" ht="12.75">
      <c r="A90" s="96" t="s">
        <v>65</v>
      </c>
      <c r="B90" s="96"/>
      <c r="C90" s="88"/>
      <c r="D90" s="83"/>
      <c r="E90" s="83"/>
      <c r="F90" s="69"/>
      <c r="G90" s="71">
        <f>SUM(G3:G40)</f>
        <v>5481280</v>
      </c>
      <c r="H90" s="71">
        <f>SUM(H3:H40)</f>
        <v>6995720</v>
      </c>
      <c r="I90" s="71"/>
      <c r="J90" s="71">
        <f>SUM(J3:J40)</f>
        <v>12477000</v>
      </c>
      <c r="K90" s="86"/>
      <c r="L90" s="87"/>
      <c r="M90" s="74"/>
      <c r="N90" s="65"/>
    </row>
    <row r="92" ht="15">
      <c r="J92" s="17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2">
      <selection activeCell="A33" sqref="A33"/>
    </sheetView>
  </sheetViews>
  <sheetFormatPr defaultColWidth="9.140625" defaultRowHeight="15"/>
  <cols>
    <col min="1" max="1" width="25.57421875" style="0" customWidth="1"/>
    <col min="2" max="2" width="15.57421875" style="0" customWidth="1"/>
    <col min="3" max="3" width="24.421875" style="0" customWidth="1"/>
    <col min="4" max="4" width="15.140625" style="0" customWidth="1"/>
    <col min="5" max="5" width="13.28125" style="0" customWidth="1"/>
    <col min="6" max="6" width="8.8515625" style="0" customWidth="1"/>
    <col min="7" max="8" width="12.421875" style="0" customWidth="1"/>
    <col min="10" max="10" width="12.57421875" style="0" customWidth="1"/>
    <col min="11" max="11" width="11.140625" style="0" customWidth="1"/>
    <col min="13" max="13" width="15.8515625" style="0" customWidth="1"/>
    <col min="14" max="14" width="15.421875" style="0" customWidth="1"/>
  </cols>
  <sheetData>
    <row r="1" spans="1:14" s="47" customFormat="1" ht="29.25" customHeight="1">
      <c r="A1" s="113" t="s">
        <v>293</v>
      </c>
      <c r="B1" s="46"/>
      <c r="C1" s="46"/>
      <c r="D1" s="114"/>
      <c r="E1" s="114"/>
      <c r="F1" s="115"/>
      <c r="G1" s="114"/>
      <c r="H1" s="114"/>
      <c r="I1" s="127"/>
      <c r="J1" s="128"/>
      <c r="K1" s="117"/>
      <c r="L1" s="129"/>
      <c r="M1" s="119"/>
      <c r="N1" s="119"/>
    </row>
    <row r="2" spans="1:14" s="56" customFormat="1" ht="36">
      <c r="A2" s="120" t="s">
        <v>23</v>
      </c>
      <c r="B2" s="120" t="s">
        <v>24</v>
      </c>
      <c r="C2" s="120" t="s">
        <v>25</v>
      </c>
      <c r="D2" s="121" t="s">
        <v>26</v>
      </c>
      <c r="E2" s="121" t="s">
        <v>6</v>
      </c>
      <c r="F2" s="122" t="s">
        <v>27</v>
      </c>
      <c r="G2" s="121" t="s">
        <v>28</v>
      </c>
      <c r="H2" s="121" t="s">
        <v>29</v>
      </c>
      <c r="I2" s="120" t="s">
        <v>30</v>
      </c>
      <c r="J2" s="130" t="s">
        <v>294</v>
      </c>
      <c r="K2" s="124" t="s">
        <v>32</v>
      </c>
      <c r="L2" s="125" t="s">
        <v>33</v>
      </c>
      <c r="M2" s="120" t="s">
        <v>34</v>
      </c>
      <c r="N2" s="126"/>
    </row>
    <row r="3" spans="1:15" s="139" customFormat="1" ht="36.75" customHeight="1">
      <c r="A3" s="66" t="s">
        <v>295</v>
      </c>
      <c r="B3" s="66" t="s">
        <v>296</v>
      </c>
      <c r="C3" s="66" t="s">
        <v>297</v>
      </c>
      <c r="D3" s="131">
        <v>961508</v>
      </c>
      <c r="E3" s="131">
        <v>480754</v>
      </c>
      <c r="F3" s="132">
        <v>50</v>
      </c>
      <c r="G3" s="131">
        <v>457000</v>
      </c>
      <c r="H3" s="131">
        <v>0</v>
      </c>
      <c r="I3" s="133">
        <v>70</v>
      </c>
      <c r="J3" s="71">
        <v>457000</v>
      </c>
      <c r="K3" s="134">
        <v>40862</v>
      </c>
      <c r="L3" s="135">
        <v>0.3958333333333333</v>
      </c>
      <c r="M3" s="136" t="s">
        <v>298</v>
      </c>
      <c r="N3" s="137"/>
      <c r="O3" s="138"/>
    </row>
    <row r="4" spans="1:14" s="47" customFormat="1" ht="12.75">
      <c r="A4" s="66" t="s">
        <v>299</v>
      </c>
      <c r="B4" s="66" t="s">
        <v>300</v>
      </c>
      <c r="C4" s="88" t="s">
        <v>301</v>
      </c>
      <c r="D4" s="83">
        <v>600000</v>
      </c>
      <c r="E4" s="83">
        <v>300000</v>
      </c>
      <c r="F4" s="69">
        <v>0.5</v>
      </c>
      <c r="G4" s="83">
        <v>0</v>
      </c>
      <c r="H4" s="83">
        <v>285000</v>
      </c>
      <c r="I4" s="84">
        <v>70</v>
      </c>
      <c r="J4" s="71">
        <v>285000</v>
      </c>
      <c r="K4" s="86">
        <v>40891</v>
      </c>
      <c r="L4" s="140">
        <v>0.5243055555555556</v>
      </c>
      <c r="M4" s="74"/>
      <c r="N4" s="119"/>
    </row>
    <row r="5" spans="1:14" s="47" customFormat="1" ht="25.5">
      <c r="A5" s="66" t="s">
        <v>302</v>
      </c>
      <c r="B5" s="66" t="s">
        <v>303</v>
      </c>
      <c r="C5" s="66" t="s">
        <v>304</v>
      </c>
      <c r="D5" s="83">
        <v>395652</v>
      </c>
      <c r="E5" s="83">
        <v>197826</v>
      </c>
      <c r="F5" s="69">
        <v>50</v>
      </c>
      <c r="G5" s="83">
        <v>0</v>
      </c>
      <c r="H5" s="83">
        <v>188000</v>
      </c>
      <c r="I5" s="84">
        <v>66</v>
      </c>
      <c r="J5" s="71">
        <v>188000</v>
      </c>
      <c r="K5" s="86">
        <v>40889</v>
      </c>
      <c r="L5" s="140">
        <v>0.5347222222222222</v>
      </c>
      <c r="M5" s="74"/>
      <c r="N5" s="119"/>
    </row>
    <row r="6" spans="1:14" s="47" customFormat="1" ht="63.75">
      <c r="A6" s="66" t="s">
        <v>305</v>
      </c>
      <c r="B6" s="66" t="s">
        <v>306</v>
      </c>
      <c r="C6" s="66" t="s">
        <v>307</v>
      </c>
      <c r="D6" s="83">
        <v>3055800</v>
      </c>
      <c r="E6" s="83">
        <v>800000</v>
      </c>
      <c r="F6" s="69">
        <v>0.2617972380391387</v>
      </c>
      <c r="G6" s="83">
        <v>760000</v>
      </c>
      <c r="H6" s="83">
        <v>0</v>
      </c>
      <c r="I6" s="84">
        <v>65</v>
      </c>
      <c r="J6" s="71">
        <v>760000</v>
      </c>
      <c r="K6" s="86">
        <v>40875</v>
      </c>
      <c r="L6" s="140">
        <v>0.3333333333333333</v>
      </c>
      <c r="M6" s="74"/>
      <c r="N6" s="119"/>
    </row>
    <row r="7" spans="1:14" s="47" customFormat="1" ht="25.5">
      <c r="A7" s="66" t="s">
        <v>308</v>
      </c>
      <c r="B7" s="66" t="s">
        <v>309</v>
      </c>
      <c r="C7" s="97" t="s">
        <v>310</v>
      </c>
      <c r="D7" s="83">
        <v>1548360</v>
      </c>
      <c r="E7" s="83">
        <v>774180</v>
      </c>
      <c r="F7" s="69">
        <v>50</v>
      </c>
      <c r="G7" s="83">
        <v>0</v>
      </c>
      <c r="H7" s="83">
        <v>735000</v>
      </c>
      <c r="I7" s="84">
        <v>65</v>
      </c>
      <c r="J7" s="71">
        <v>735000</v>
      </c>
      <c r="K7" s="86">
        <v>40878</v>
      </c>
      <c r="L7" s="140">
        <v>0.375</v>
      </c>
      <c r="M7" s="74"/>
      <c r="N7" s="119"/>
    </row>
    <row r="8" spans="1:14" s="47" customFormat="1" ht="38.25">
      <c r="A8" s="66" t="s">
        <v>311</v>
      </c>
      <c r="B8" s="141" t="s">
        <v>312</v>
      </c>
      <c r="C8" s="66" t="s">
        <v>313</v>
      </c>
      <c r="D8" s="83">
        <v>545920</v>
      </c>
      <c r="E8" s="83">
        <v>272950</v>
      </c>
      <c r="F8" s="69">
        <v>49.99816822977726</v>
      </c>
      <c r="G8" s="83">
        <v>0</v>
      </c>
      <c r="H8" s="83">
        <v>259000</v>
      </c>
      <c r="I8" s="84">
        <v>65</v>
      </c>
      <c r="J8" s="71">
        <v>259000</v>
      </c>
      <c r="K8" s="86">
        <v>40882</v>
      </c>
      <c r="L8" s="140">
        <v>0.5555555555555556</v>
      </c>
      <c r="M8" s="74"/>
      <c r="N8" s="119"/>
    </row>
    <row r="9" spans="1:14" s="47" customFormat="1" ht="25.5">
      <c r="A9" s="66" t="s">
        <v>314</v>
      </c>
      <c r="B9" s="66" t="s">
        <v>315</v>
      </c>
      <c r="C9" s="66" t="s">
        <v>316</v>
      </c>
      <c r="D9" s="83">
        <v>755911.2</v>
      </c>
      <c r="E9" s="83">
        <v>377950</v>
      </c>
      <c r="F9" s="69">
        <v>49.9992591722414</v>
      </c>
      <c r="G9" s="83">
        <v>0</v>
      </c>
      <c r="H9" s="83">
        <v>359000</v>
      </c>
      <c r="I9" s="84">
        <v>65</v>
      </c>
      <c r="J9" s="71">
        <v>359000</v>
      </c>
      <c r="K9" s="86">
        <v>40891</v>
      </c>
      <c r="L9" s="140">
        <v>0.4444444444444444</v>
      </c>
      <c r="M9" s="74"/>
      <c r="N9" s="119"/>
    </row>
    <row r="10" spans="1:15" s="139" customFormat="1" ht="34.5" customHeight="1">
      <c r="A10" s="66" t="s">
        <v>317</v>
      </c>
      <c r="B10" s="66" t="s">
        <v>318</v>
      </c>
      <c r="C10" s="66" t="s">
        <v>319</v>
      </c>
      <c r="D10" s="131">
        <v>1033111</v>
      </c>
      <c r="E10" s="131">
        <v>516550</v>
      </c>
      <c r="F10" s="132">
        <v>49.99946762738951</v>
      </c>
      <c r="G10" s="131">
        <v>491000</v>
      </c>
      <c r="H10" s="131">
        <v>0</v>
      </c>
      <c r="I10" s="133">
        <v>60</v>
      </c>
      <c r="J10" s="71">
        <v>491000</v>
      </c>
      <c r="K10" s="134">
        <v>40857</v>
      </c>
      <c r="L10" s="135">
        <v>0.5208333333333334</v>
      </c>
      <c r="M10" s="136" t="s">
        <v>298</v>
      </c>
      <c r="N10" s="137"/>
      <c r="O10" s="138"/>
    </row>
    <row r="11" spans="1:14" s="47" customFormat="1" ht="25.5">
      <c r="A11" s="66" t="s">
        <v>320</v>
      </c>
      <c r="B11" s="66" t="s">
        <v>321</v>
      </c>
      <c r="C11" s="66" t="s">
        <v>322</v>
      </c>
      <c r="D11" s="83">
        <v>1067610</v>
      </c>
      <c r="E11" s="83">
        <v>533805</v>
      </c>
      <c r="F11" s="69">
        <v>0.5</v>
      </c>
      <c r="G11" s="83">
        <v>0</v>
      </c>
      <c r="H11" s="83">
        <v>507000</v>
      </c>
      <c r="I11" s="84">
        <v>60</v>
      </c>
      <c r="J11" s="71">
        <v>507000</v>
      </c>
      <c r="K11" s="86">
        <v>40870</v>
      </c>
      <c r="L11" s="140">
        <v>0.625</v>
      </c>
      <c r="M11" s="74"/>
      <c r="N11" s="119"/>
    </row>
    <row r="12" spans="1:14" s="47" customFormat="1" ht="25.5">
      <c r="A12" s="66" t="s">
        <v>323</v>
      </c>
      <c r="B12" s="66" t="s">
        <v>324</v>
      </c>
      <c r="C12" s="66" t="s">
        <v>325</v>
      </c>
      <c r="D12" s="83">
        <v>3233767</v>
      </c>
      <c r="E12" s="83">
        <v>800000</v>
      </c>
      <c r="F12" s="69">
        <v>24.738949961453624</v>
      </c>
      <c r="G12" s="83">
        <v>760000</v>
      </c>
      <c r="H12" s="83">
        <v>0</v>
      </c>
      <c r="I12" s="84">
        <v>60</v>
      </c>
      <c r="J12" s="71">
        <v>760000</v>
      </c>
      <c r="K12" s="86">
        <v>40882</v>
      </c>
      <c r="L12" s="140">
        <v>0.5902777777777778</v>
      </c>
      <c r="M12" s="74"/>
      <c r="N12" s="119"/>
    </row>
    <row r="13" spans="1:14" s="47" customFormat="1" ht="25.5">
      <c r="A13" s="66" t="s">
        <v>326</v>
      </c>
      <c r="B13" s="99" t="s">
        <v>327</v>
      </c>
      <c r="C13" s="106" t="s">
        <v>328</v>
      </c>
      <c r="D13" s="100">
        <v>182000</v>
      </c>
      <c r="E13" s="100">
        <v>91000</v>
      </c>
      <c r="F13" s="101">
        <v>0.5</v>
      </c>
      <c r="G13" s="100">
        <v>0</v>
      </c>
      <c r="H13" s="100">
        <v>86000</v>
      </c>
      <c r="I13" s="102">
        <v>60</v>
      </c>
      <c r="J13" s="103">
        <v>86000</v>
      </c>
      <c r="K13" s="104">
        <v>40889</v>
      </c>
      <c r="L13" s="142">
        <v>0.4618055555555556</v>
      </c>
      <c r="M13" s="74"/>
      <c r="N13" s="143"/>
    </row>
    <row r="14" spans="1:14" s="47" customFormat="1" ht="38.25">
      <c r="A14" s="66" t="s">
        <v>329</v>
      </c>
      <c r="B14" s="99" t="s">
        <v>330</v>
      </c>
      <c r="C14" s="99" t="s">
        <v>331</v>
      </c>
      <c r="D14" s="100">
        <v>295842</v>
      </c>
      <c r="E14" s="100">
        <v>147921</v>
      </c>
      <c r="F14" s="101">
        <v>0.5</v>
      </c>
      <c r="G14" s="100">
        <v>0</v>
      </c>
      <c r="H14" s="100">
        <v>141000</v>
      </c>
      <c r="I14" s="102">
        <v>60</v>
      </c>
      <c r="J14" s="103">
        <v>141000</v>
      </c>
      <c r="K14" s="104">
        <v>40889</v>
      </c>
      <c r="L14" s="142">
        <v>0.5277777777777778</v>
      </c>
      <c r="M14" s="74"/>
      <c r="N14" s="143"/>
    </row>
    <row r="15" spans="1:14" s="47" customFormat="1" ht="12.75">
      <c r="A15" s="66"/>
      <c r="B15" s="99"/>
      <c r="C15" s="99"/>
      <c r="D15" s="100"/>
      <c r="E15" s="100"/>
      <c r="F15" s="101"/>
      <c r="G15" s="100"/>
      <c r="H15" s="100"/>
      <c r="I15" s="102"/>
      <c r="J15" s="166" t="s">
        <v>290</v>
      </c>
      <c r="K15" s="104"/>
      <c r="L15" s="142"/>
      <c r="M15" s="74"/>
      <c r="N15" s="143"/>
    </row>
    <row r="16" spans="1:14" s="47" customFormat="1" ht="25.5">
      <c r="A16" s="75" t="s">
        <v>332</v>
      </c>
      <c r="B16" s="75" t="s">
        <v>333</v>
      </c>
      <c r="C16" s="75" t="s">
        <v>334</v>
      </c>
      <c r="D16" s="76">
        <v>586800</v>
      </c>
      <c r="E16" s="76">
        <v>293400</v>
      </c>
      <c r="F16" s="77">
        <v>50</v>
      </c>
      <c r="G16" s="76">
        <v>279000</v>
      </c>
      <c r="H16" s="76">
        <v>0</v>
      </c>
      <c r="I16" s="78">
        <v>60</v>
      </c>
      <c r="J16" s="79">
        <v>279000</v>
      </c>
      <c r="K16" s="80">
        <v>40891</v>
      </c>
      <c r="L16" s="144">
        <v>0.3368055555555556</v>
      </c>
      <c r="M16" s="74"/>
      <c r="N16" s="119"/>
    </row>
    <row r="17" spans="1:14" s="47" customFormat="1" ht="38.25">
      <c r="A17" s="75" t="s">
        <v>335</v>
      </c>
      <c r="B17" s="75" t="s">
        <v>336</v>
      </c>
      <c r="C17" s="108" t="s">
        <v>337</v>
      </c>
      <c r="D17" s="76">
        <v>657947</v>
      </c>
      <c r="E17" s="76">
        <v>328973</v>
      </c>
      <c r="F17" s="77">
        <v>0.4999992400603696</v>
      </c>
      <c r="G17" s="76">
        <v>0</v>
      </c>
      <c r="H17" s="76">
        <v>313000</v>
      </c>
      <c r="I17" s="78">
        <v>60</v>
      </c>
      <c r="J17" s="79">
        <v>313000</v>
      </c>
      <c r="K17" s="80">
        <v>40891</v>
      </c>
      <c r="L17" s="144">
        <v>0.3611111111111111</v>
      </c>
      <c r="M17" s="74"/>
      <c r="N17" s="119"/>
    </row>
    <row r="18" spans="1:14" s="47" customFormat="1" ht="25.5">
      <c r="A18" s="75" t="s">
        <v>338</v>
      </c>
      <c r="B18" s="75" t="s">
        <v>339</v>
      </c>
      <c r="C18" s="75" t="s">
        <v>340</v>
      </c>
      <c r="D18" s="76">
        <v>226248</v>
      </c>
      <c r="E18" s="76">
        <v>113100</v>
      </c>
      <c r="F18" s="77">
        <v>0.4998939217142251</v>
      </c>
      <c r="G18" s="76">
        <v>107000</v>
      </c>
      <c r="H18" s="76">
        <v>0</v>
      </c>
      <c r="I18" s="78">
        <v>60</v>
      </c>
      <c r="J18" s="79">
        <v>107000</v>
      </c>
      <c r="K18" s="80">
        <v>40891</v>
      </c>
      <c r="L18" s="144">
        <v>0.6006944444444444</v>
      </c>
      <c r="M18" s="74"/>
      <c r="N18" s="119"/>
    </row>
    <row r="19" spans="1:14" s="47" customFormat="1" ht="25.5">
      <c r="A19" s="75" t="s">
        <v>341</v>
      </c>
      <c r="B19" s="75" t="s">
        <v>342</v>
      </c>
      <c r="C19" s="75" t="s">
        <v>343</v>
      </c>
      <c r="D19" s="76">
        <v>811000</v>
      </c>
      <c r="E19" s="76">
        <v>405500</v>
      </c>
      <c r="F19" s="77">
        <v>50</v>
      </c>
      <c r="G19" s="76">
        <v>0</v>
      </c>
      <c r="H19" s="76">
        <v>385000</v>
      </c>
      <c r="I19" s="78">
        <v>60</v>
      </c>
      <c r="J19" s="79">
        <v>385000</v>
      </c>
      <c r="K19" s="80">
        <v>40892</v>
      </c>
      <c r="L19" s="144">
        <v>0.3541666666666667</v>
      </c>
      <c r="M19" s="74"/>
      <c r="N19" s="119"/>
    </row>
    <row r="20" spans="1:14" s="47" customFormat="1" ht="25.5">
      <c r="A20" s="145" t="s">
        <v>344</v>
      </c>
      <c r="B20" s="145" t="s">
        <v>345</v>
      </c>
      <c r="C20" s="145" t="s">
        <v>346</v>
      </c>
      <c r="D20" s="146">
        <v>768000</v>
      </c>
      <c r="E20" s="146">
        <v>384000</v>
      </c>
      <c r="F20" s="147">
        <v>50</v>
      </c>
      <c r="G20" s="146">
        <v>365000</v>
      </c>
      <c r="H20" s="146">
        <v>0</v>
      </c>
      <c r="I20" s="148">
        <v>56</v>
      </c>
      <c r="J20" s="149">
        <v>365000</v>
      </c>
      <c r="K20" s="150">
        <v>40892</v>
      </c>
      <c r="L20" s="151">
        <v>0.6319444444444444</v>
      </c>
      <c r="M20" s="74"/>
      <c r="N20" s="119"/>
    </row>
    <row r="21" spans="1:14" s="47" customFormat="1" ht="38.25">
      <c r="A21" s="145" t="s">
        <v>347</v>
      </c>
      <c r="B21" s="145" t="s">
        <v>348</v>
      </c>
      <c r="C21" s="145" t="s">
        <v>349</v>
      </c>
      <c r="D21" s="146">
        <v>3521752</v>
      </c>
      <c r="E21" s="146">
        <v>613300</v>
      </c>
      <c r="F21" s="147">
        <v>0.17414627719385123</v>
      </c>
      <c r="G21" s="146">
        <v>583000</v>
      </c>
      <c r="H21" s="146">
        <v>0</v>
      </c>
      <c r="I21" s="148">
        <v>55</v>
      </c>
      <c r="J21" s="149">
        <v>583000</v>
      </c>
      <c r="K21" s="150">
        <v>40891</v>
      </c>
      <c r="L21" s="151">
        <v>0.5</v>
      </c>
      <c r="M21" s="74"/>
      <c r="N21" s="119"/>
    </row>
    <row r="22" spans="1:14" s="47" customFormat="1" ht="38.25">
      <c r="A22" s="145" t="s">
        <v>350</v>
      </c>
      <c r="B22" s="145" t="s">
        <v>351</v>
      </c>
      <c r="C22" s="145" t="s">
        <v>352</v>
      </c>
      <c r="D22" s="146">
        <v>413222.4</v>
      </c>
      <c r="E22" s="146">
        <v>206611.2</v>
      </c>
      <c r="F22" s="147">
        <v>50</v>
      </c>
      <c r="G22" s="146">
        <v>0</v>
      </c>
      <c r="H22" s="146">
        <v>196000</v>
      </c>
      <c r="I22" s="148">
        <v>50</v>
      </c>
      <c r="J22" s="149">
        <v>196000</v>
      </c>
      <c r="K22" s="150">
        <v>40882</v>
      </c>
      <c r="L22" s="151">
        <v>0.513888888888889</v>
      </c>
      <c r="M22" s="74"/>
      <c r="N22" s="119"/>
    </row>
    <row r="23" spans="1:14" s="47" customFormat="1" ht="25.5">
      <c r="A23" s="145" t="s">
        <v>353</v>
      </c>
      <c r="B23" s="145" t="s">
        <v>354</v>
      </c>
      <c r="C23" s="145" t="s">
        <v>355</v>
      </c>
      <c r="D23" s="146">
        <v>1685712</v>
      </c>
      <c r="E23" s="146">
        <v>800000</v>
      </c>
      <c r="F23" s="147">
        <v>47.457691468056225</v>
      </c>
      <c r="G23" s="146">
        <v>0</v>
      </c>
      <c r="H23" s="146">
        <v>760000</v>
      </c>
      <c r="I23" s="148">
        <v>50</v>
      </c>
      <c r="J23" s="149">
        <v>760000</v>
      </c>
      <c r="K23" s="150">
        <v>40891</v>
      </c>
      <c r="L23" s="151">
        <v>0.3819444444444444</v>
      </c>
      <c r="M23" s="74"/>
      <c r="N23" s="119"/>
    </row>
    <row r="24" spans="1:14" s="47" customFormat="1" ht="38.25">
      <c r="A24" s="145" t="s">
        <v>356</v>
      </c>
      <c r="B24" s="145" t="s">
        <v>357</v>
      </c>
      <c r="C24" s="152" t="s">
        <v>358</v>
      </c>
      <c r="D24" s="146">
        <v>684744</v>
      </c>
      <c r="E24" s="146">
        <v>342372</v>
      </c>
      <c r="F24" s="147">
        <v>0.5</v>
      </c>
      <c r="G24" s="146">
        <v>0</v>
      </c>
      <c r="H24" s="146">
        <v>325000</v>
      </c>
      <c r="I24" s="148">
        <v>46</v>
      </c>
      <c r="J24" s="149">
        <v>325000</v>
      </c>
      <c r="K24" s="150">
        <v>40861</v>
      </c>
      <c r="L24" s="151">
        <v>0.6319444444444444</v>
      </c>
      <c r="M24" s="74"/>
      <c r="N24" s="119"/>
    </row>
    <row r="25" spans="1:14" s="47" customFormat="1" ht="12.75">
      <c r="A25" s="145" t="s">
        <v>359</v>
      </c>
      <c r="B25" s="145" t="s">
        <v>360</v>
      </c>
      <c r="C25" s="145" t="s">
        <v>361</v>
      </c>
      <c r="D25" s="146">
        <v>885741</v>
      </c>
      <c r="E25" s="146">
        <v>442870</v>
      </c>
      <c r="F25" s="147">
        <v>0.499999435500897</v>
      </c>
      <c r="G25" s="146">
        <v>421000</v>
      </c>
      <c r="H25" s="146">
        <v>0</v>
      </c>
      <c r="I25" s="148">
        <v>45</v>
      </c>
      <c r="J25" s="149">
        <v>421000</v>
      </c>
      <c r="K25" s="150">
        <v>40885</v>
      </c>
      <c r="L25" s="151">
        <v>0.4583333333333333</v>
      </c>
      <c r="M25" s="74"/>
      <c r="N25" s="119"/>
    </row>
    <row r="26" spans="1:14" s="47" customFormat="1" ht="38.25">
      <c r="A26" s="145" t="s">
        <v>362</v>
      </c>
      <c r="B26" s="145" t="s">
        <v>363</v>
      </c>
      <c r="C26" s="145" t="s">
        <v>364</v>
      </c>
      <c r="D26" s="146">
        <v>700000</v>
      </c>
      <c r="E26" s="146">
        <v>350000</v>
      </c>
      <c r="F26" s="147">
        <v>50</v>
      </c>
      <c r="G26" s="146">
        <v>0</v>
      </c>
      <c r="H26" s="146">
        <v>333000</v>
      </c>
      <c r="I26" s="148">
        <v>40</v>
      </c>
      <c r="J26" s="149">
        <v>333000</v>
      </c>
      <c r="K26" s="150">
        <v>40861</v>
      </c>
      <c r="L26" s="151">
        <v>0.5625</v>
      </c>
      <c r="M26" s="74"/>
      <c r="N26" s="119"/>
    </row>
    <row r="27" spans="1:14" s="47" customFormat="1" ht="25.5">
      <c r="A27" s="145" t="s">
        <v>365</v>
      </c>
      <c r="B27" s="145" t="s">
        <v>366</v>
      </c>
      <c r="C27" s="145" t="s">
        <v>367</v>
      </c>
      <c r="D27" s="146">
        <v>970891</v>
      </c>
      <c r="E27" s="146">
        <v>485000</v>
      </c>
      <c r="F27" s="147">
        <v>0.4995411431355322</v>
      </c>
      <c r="G27" s="146">
        <v>0</v>
      </c>
      <c r="H27" s="146">
        <v>461000</v>
      </c>
      <c r="I27" s="148">
        <v>40</v>
      </c>
      <c r="J27" s="149">
        <v>461000</v>
      </c>
      <c r="K27" s="150">
        <v>40868</v>
      </c>
      <c r="L27" s="151">
        <v>0.3958333333333333</v>
      </c>
      <c r="M27" s="74"/>
      <c r="N27" s="119"/>
    </row>
    <row r="28" spans="1:14" s="47" customFormat="1" ht="38.25">
      <c r="A28" s="145" t="s">
        <v>368</v>
      </c>
      <c r="B28" s="145" t="s">
        <v>369</v>
      </c>
      <c r="C28" s="145" t="s">
        <v>370</v>
      </c>
      <c r="D28" s="146">
        <v>508858.8</v>
      </c>
      <c r="E28" s="146">
        <v>254400</v>
      </c>
      <c r="F28" s="147">
        <v>0.49994222365811497</v>
      </c>
      <c r="G28" s="146">
        <v>242000</v>
      </c>
      <c r="H28" s="146">
        <v>0</v>
      </c>
      <c r="I28" s="148">
        <v>35</v>
      </c>
      <c r="J28" s="149">
        <v>242000</v>
      </c>
      <c r="K28" s="150">
        <v>40889</v>
      </c>
      <c r="L28" s="151">
        <v>0.5625</v>
      </c>
      <c r="M28" s="74"/>
      <c r="N28" s="119"/>
    </row>
    <row r="29" spans="1:14" s="47" customFormat="1" ht="12.75">
      <c r="A29" s="74"/>
      <c r="B29" s="74"/>
      <c r="C29" s="74"/>
      <c r="D29" s="83"/>
      <c r="E29" s="83"/>
      <c r="F29" s="69"/>
      <c r="G29" s="83"/>
      <c r="H29" s="83"/>
      <c r="I29" s="84"/>
      <c r="J29" s="89"/>
      <c r="K29" s="86"/>
      <c r="L29" s="140"/>
      <c r="M29" s="74"/>
      <c r="N29" s="119"/>
    </row>
    <row r="30" spans="1:14" s="95" customFormat="1" ht="12.75">
      <c r="A30" s="89" t="s">
        <v>291</v>
      </c>
      <c r="B30" s="89" t="s">
        <v>16</v>
      </c>
      <c r="C30" s="89"/>
      <c r="D30" s="85">
        <v>102921099.4</v>
      </c>
      <c r="E30" s="85">
        <v>42421470.370000005</v>
      </c>
      <c r="F30" s="153"/>
      <c r="G30" s="85">
        <v>14462000</v>
      </c>
      <c r="H30" s="85">
        <v>6573000</v>
      </c>
      <c r="I30" s="154"/>
      <c r="J30" s="85">
        <v>20275000</v>
      </c>
      <c r="K30" s="92"/>
      <c r="L30" s="155"/>
      <c r="M30" s="85"/>
      <c r="N30" s="156"/>
    </row>
    <row r="31" spans="1:14" s="47" customFormat="1" ht="12.75">
      <c r="A31" s="96" t="s">
        <v>65</v>
      </c>
      <c r="B31" s="74"/>
      <c r="C31" s="74"/>
      <c r="D31" s="111"/>
      <c r="E31" s="111"/>
      <c r="F31" s="69"/>
      <c r="G31" s="71">
        <v>10687000</v>
      </c>
      <c r="H31" s="71">
        <v>5875000</v>
      </c>
      <c r="I31" s="84"/>
      <c r="J31" s="71">
        <v>16562000</v>
      </c>
      <c r="K31" s="86"/>
      <c r="L31" s="140"/>
      <c r="M31" s="85"/>
      <c r="N31" s="119"/>
    </row>
    <row r="33" ht="15">
      <c r="J33" s="17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C12" sqref="C12"/>
    </sheetView>
  </sheetViews>
  <sheetFormatPr defaultColWidth="9.140625" defaultRowHeight="15"/>
  <cols>
    <col min="1" max="1" width="27.00390625" style="0" customWidth="1"/>
    <col min="2" max="2" width="22.57421875" style="0" customWidth="1"/>
    <col min="3" max="3" width="25.28125" style="0" customWidth="1"/>
    <col min="4" max="4" width="12.421875" style="0" customWidth="1"/>
    <col min="5" max="5" width="11.421875" style="0" customWidth="1"/>
    <col min="6" max="6" width="8.8515625" style="0" customWidth="1"/>
    <col min="7" max="7" width="10.7109375" style="0" customWidth="1"/>
    <col min="8" max="8" width="11.00390625" style="0" customWidth="1"/>
    <col min="9" max="9" width="12.00390625" style="0" customWidth="1"/>
    <col min="10" max="10" width="11.140625" style="0" customWidth="1"/>
    <col min="11" max="11" width="7.8515625" style="0" customWidth="1"/>
    <col min="12" max="12" width="22.28125" style="0" customWidth="1"/>
  </cols>
  <sheetData>
    <row r="1" spans="1:14" s="47" customFormat="1" ht="27" customHeight="1">
      <c r="A1" s="113" t="s">
        <v>371</v>
      </c>
      <c r="B1" s="46"/>
      <c r="C1" s="46"/>
      <c r="D1" s="114"/>
      <c r="E1" s="114"/>
      <c r="F1" s="115"/>
      <c r="G1" s="114"/>
      <c r="H1" s="114"/>
      <c r="I1" s="116"/>
      <c r="J1" s="46"/>
      <c r="K1" s="157"/>
      <c r="L1" s="119"/>
      <c r="M1" s="119"/>
      <c r="N1" s="119"/>
    </row>
    <row r="2" spans="1:14" s="56" customFormat="1" ht="36">
      <c r="A2" s="120" t="s">
        <v>23</v>
      </c>
      <c r="B2" s="120" t="s">
        <v>24</v>
      </c>
      <c r="C2" s="120" t="s">
        <v>25</v>
      </c>
      <c r="D2" s="121" t="s">
        <v>26</v>
      </c>
      <c r="E2" s="121" t="s">
        <v>6</v>
      </c>
      <c r="F2" s="122" t="s">
        <v>27</v>
      </c>
      <c r="G2" s="121" t="s">
        <v>28</v>
      </c>
      <c r="H2" s="121" t="s">
        <v>29</v>
      </c>
      <c r="I2" s="167" t="s">
        <v>372</v>
      </c>
      <c r="J2" s="120" t="s">
        <v>32</v>
      </c>
      <c r="K2" s="120" t="s">
        <v>33</v>
      </c>
      <c r="L2" s="120" t="s">
        <v>373</v>
      </c>
      <c r="M2" s="126"/>
      <c r="N2" s="126"/>
    </row>
    <row r="3" spans="1:17" s="47" customFormat="1" ht="25.5">
      <c r="A3" s="170" t="s">
        <v>374</v>
      </c>
      <c r="B3" s="170" t="s">
        <v>375</v>
      </c>
      <c r="C3" s="170" t="s">
        <v>376</v>
      </c>
      <c r="D3" s="171">
        <v>500000</v>
      </c>
      <c r="E3" s="171">
        <v>250000</v>
      </c>
      <c r="F3" s="172">
        <v>50</v>
      </c>
      <c r="G3" s="171">
        <v>0</v>
      </c>
      <c r="H3" s="171">
        <v>210000</v>
      </c>
      <c r="I3" s="79">
        <v>210000</v>
      </c>
      <c r="J3" s="173">
        <v>40892</v>
      </c>
      <c r="K3" s="174">
        <v>0.4861111111111111</v>
      </c>
      <c r="L3" s="175" t="s">
        <v>377</v>
      </c>
      <c r="M3" s="159"/>
      <c r="N3" s="159"/>
      <c r="O3" s="160"/>
      <c r="P3" s="160"/>
      <c r="Q3" s="160"/>
    </row>
    <row r="4" spans="1:17" s="47" customFormat="1" ht="25.5">
      <c r="A4" s="170" t="s">
        <v>378</v>
      </c>
      <c r="B4" s="170" t="s">
        <v>379</v>
      </c>
      <c r="C4" s="170" t="s">
        <v>380</v>
      </c>
      <c r="D4" s="171">
        <v>510000</v>
      </c>
      <c r="E4" s="171">
        <v>250000</v>
      </c>
      <c r="F4" s="172">
        <v>49.01960784313725</v>
      </c>
      <c r="G4" s="171">
        <v>0</v>
      </c>
      <c r="H4" s="171">
        <v>210000</v>
      </c>
      <c r="I4" s="79">
        <v>210000</v>
      </c>
      <c r="J4" s="173">
        <v>40891</v>
      </c>
      <c r="K4" s="174">
        <v>0.34375</v>
      </c>
      <c r="L4" s="175" t="s">
        <v>381</v>
      </c>
      <c r="M4" s="159"/>
      <c r="N4" s="159"/>
      <c r="O4" s="160"/>
      <c r="P4" s="160"/>
      <c r="Q4" s="160"/>
    </row>
    <row r="5" spans="1:17" s="47" customFormat="1" ht="25.5">
      <c r="A5" s="170" t="s">
        <v>382</v>
      </c>
      <c r="B5" s="170" t="s">
        <v>383</v>
      </c>
      <c r="C5" s="170" t="s">
        <v>384</v>
      </c>
      <c r="D5" s="171">
        <v>500000</v>
      </c>
      <c r="E5" s="171">
        <v>250000</v>
      </c>
      <c r="F5" s="172">
        <v>50</v>
      </c>
      <c r="G5" s="171">
        <v>0</v>
      </c>
      <c r="H5" s="171">
        <v>210000</v>
      </c>
      <c r="I5" s="79">
        <v>210000</v>
      </c>
      <c r="J5" s="173">
        <v>40891</v>
      </c>
      <c r="K5" s="174">
        <v>0.5902777777777778</v>
      </c>
      <c r="L5" s="175" t="s">
        <v>385</v>
      </c>
      <c r="M5" s="159"/>
      <c r="N5" s="159"/>
      <c r="O5" s="160"/>
      <c r="P5" s="160"/>
      <c r="Q5" s="160"/>
    </row>
    <row r="6" spans="1:17" s="47" customFormat="1" ht="38.25">
      <c r="A6" s="170" t="s">
        <v>386</v>
      </c>
      <c r="B6" s="170" t="s">
        <v>387</v>
      </c>
      <c r="C6" s="176" t="s">
        <v>388</v>
      </c>
      <c r="D6" s="171">
        <v>500000</v>
      </c>
      <c r="E6" s="171">
        <v>250000</v>
      </c>
      <c r="F6" s="172">
        <v>50</v>
      </c>
      <c r="G6" s="171">
        <v>0</v>
      </c>
      <c r="H6" s="171">
        <v>210000</v>
      </c>
      <c r="I6" s="79">
        <v>210000</v>
      </c>
      <c r="J6" s="173">
        <v>40889</v>
      </c>
      <c r="K6" s="174">
        <v>0.642361111111111</v>
      </c>
      <c r="L6" s="175" t="s">
        <v>389</v>
      </c>
      <c r="M6" s="159"/>
      <c r="N6" s="159"/>
      <c r="O6" s="160"/>
      <c r="P6" s="160"/>
      <c r="Q6" s="160"/>
    </row>
    <row r="7" spans="1:14" s="47" customFormat="1" ht="12.75">
      <c r="A7" s="74"/>
      <c r="B7" s="74"/>
      <c r="C7" s="74"/>
      <c r="D7" s="83"/>
      <c r="E7" s="83"/>
      <c r="F7" s="69"/>
      <c r="G7" s="83"/>
      <c r="H7" s="83"/>
      <c r="I7" s="168"/>
      <c r="J7" s="74"/>
      <c r="K7" s="161"/>
      <c r="L7" s="74"/>
      <c r="M7" s="119"/>
      <c r="N7" s="119"/>
    </row>
    <row r="8" spans="1:14" s="95" customFormat="1" ht="12.75">
      <c r="A8" s="96" t="s">
        <v>291</v>
      </c>
      <c r="B8" s="89"/>
      <c r="C8" s="89"/>
      <c r="D8" s="85">
        <v>15117952</v>
      </c>
      <c r="E8" s="85">
        <v>7168500</v>
      </c>
      <c r="F8" s="91"/>
      <c r="G8" s="85">
        <v>1587000</v>
      </c>
      <c r="H8" s="85">
        <v>4443000</v>
      </c>
      <c r="I8" s="168">
        <v>6030000</v>
      </c>
      <c r="J8" s="89"/>
      <c r="K8" s="162"/>
      <c r="L8" s="89"/>
      <c r="M8" s="156"/>
      <c r="N8" s="15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C15" sqref="C15"/>
    </sheetView>
  </sheetViews>
  <sheetFormatPr defaultColWidth="9.140625" defaultRowHeight="15"/>
  <cols>
    <col min="1" max="1" width="27.00390625" style="0" customWidth="1"/>
    <col min="2" max="2" width="17.57421875" style="0" customWidth="1"/>
    <col min="3" max="3" width="36.57421875" style="0" customWidth="1"/>
    <col min="4" max="4" width="12.28125" style="0" customWidth="1"/>
    <col min="5" max="5" width="12.421875" style="0" customWidth="1"/>
    <col min="6" max="6" width="8.8515625" style="0" customWidth="1"/>
    <col min="7" max="7" width="10.140625" style="0" customWidth="1"/>
    <col min="8" max="8" width="12.140625" style="0" customWidth="1"/>
    <col min="9" max="9" width="11.8515625" style="0" customWidth="1"/>
    <col min="10" max="10" width="11.00390625" style="0" customWidth="1"/>
    <col min="11" max="11" width="7.421875" style="0" customWidth="1"/>
    <col min="12" max="12" width="14.7109375" style="0" customWidth="1"/>
    <col min="13" max="13" width="10.140625" style="0" bestFit="1" customWidth="1"/>
    <col min="14" max="14" width="11.00390625" style="0" customWidth="1"/>
  </cols>
  <sheetData>
    <row r="1" spans="1:14" s="47" customFormat="1" ht="29.25" customHeight="1">
      <c r="A1" s="113" t="s">
        <v>390</v>
      </c>
      <c r="B1" s="113"/>
      <c r="C1" s="46"/>
      <c r="D1" s="114"/>
      <c r="E1" s="114"/>
      <c r="F1" s="115"/>
      <c r="G1" s="114"/>
      <c r="H1" s="114"/>
      <c r="I1" s="116"/>
      <c r="J1" s="114"/>
      <c r="K1" s="157"/>
      <c r="L1" s="119"/>
      <c r="M1" s="119"/>
      <c r="N1" s="119"/>
    </row>
    <row r="2" spans="1:14" s="56" customFormat="1" ht="36">
      <c r="A2" s="120" t="s">
        <v>23</v>
      </c>
      <c r="B2" s="120" t="s">
        <v>24</v>
      </c>
      <c r="C2" s="120" t="s">
        <v>25</v>
      </c>
      <c r="D2" s="121" t="s">
        <v>26</v>
      </c>
      <c r="E2" s="121" t="s">
        <v>6</v>
      </c>
      <c r="F2" s="122" t="s">
        <v>27</v>
      </c>
      <c r="G2" s="121" t="s">
        <v>28</v>
      </c>
      <c r="H2" s="121" t="s">
        <v>29</v>
      </c>
      <c r="I2" s="123" t="s">
        <v>20</v>
      </c>
      <c r="J2" s="121" t="s">
        <v>32</v>
      </c>
      <c r="K2" s="120" t="s">
        <v>33</v>
      </c>
      <c r="L2" s="120" t="s">
        <v>34</v>
      </c>
      <c r="M2" s="126"/>
      <c r="N2" s="126"/>
    </row>
    <row r="3" spans="1:17" s="47" customFormat="1" ht="38.25">
      <c r="A3" s="66" t="s">
        <v>391</v>
      </c>
      <c r="B3" s="66" t="s">
        <v>392</v>
      </c>
      <c r="C3" s="66" t="s">
        <v>393</v>
      </c>
      <c r="D3" s="83">
        <v>70106</v>
      </c>
      <c r="E3" s="83">
        <v>35050</v>
      </c>
      <c r="F3" s="69">
        <v>49.99572076569766</v>
      </c>
      <c r="G3" s="111">
        <v>0</v>
      </c>
      <c r="H3" s="83">
        <v>35000</v>
      </c>
      <c r="I3" s="71">
        <v>35000</v>
      </c>
      <c r="J3" s="86">
        <v>40892</v>
      </c>
      <c r="K3" s="158">
        <v>0.548611111111111</v>
      </c>
      <c r="L3" s="163"/>
      <c r="M3" s="159"/>
      <c r="N3" s="159"/>
      <c r="O3" s="160"/>
      <c r="P3" s="160"/>
      <c r="Q3" s="160"/>
    </row>
    <row r="4" spans="1:17" s="47" customFormat="1" ht="25.5">
      <c r="A4" s="66" t="s">
        <v>394</v>
      </c>
      <c r="B4" s="66" t="s">
        <v>395</v>
      </c>
      <c r="C4" s="66" t="s">
        <v>396</v>
      </c>
      <c r="D4" s="83">
        <v>191570</v>
      </c>
      <c r="E4" s="83">
        <v>95785</v>
      </c>
      <c r="F4" s="69">
        <v>50</v>
      </c>
      <c r="G4" s="111">
        <v>0</v>
      </c>
      <c r="H4" s="83">
        <v>95500</v>
      </c>
      <c r="I4" s="71">
        <v>95500</v>
      </c>
      <c r="J4" s="86">
        <v>40882</v>
      </c>
      <c r="K4" s="158">
        <v>0.6284722222222222</v>
      </c>
      <c r="L4" s="163"/>
      <c r="M4" s="159"/>
      <c r="N4" s="159"/>
      <c r="O4" s="160"/>
      <c r="P4" s="160"/>
      <c r="Q4" s="160"/>
    </row>
    <row r="5" spans="1:17" s="47" customFormat="1" ht="12.75">
      <c r="A5" s="66" t="s">
        <v>397</v>
      </c>
      <c r="B5" s="141" t="s">
        <v>398</v>
      </c>
      <c r="C5" s="66" t="s">
        <v>399</v>
      </c>
      <c r="D5" s="83">
        <v>110900</v>
      </c>
      <c r="E5" s="83">
        <v>55450</v>
      </c>
      <c r="F5" s="69">
        <v>50</v>
      </c>
      <c r="G5" s="111">
        <v>0</v>
      </c>
      <c r="H5" s="83">
        <v>55000</v>
      </c>
      <c r="I5" s="71">
        <v>55000</v>
      </c>
      <c r="J5" s="86">
        <v>40892</v>
      </c>
      <c r="K5" s="158">
        <v>0.5347222222222222</v>
      </c>
      <c r="L5" s="163"/>
      <c r="M5" s="159"/>
      <c r="N5" s="159"/>
      <c r="O5" s="160"/>
      <c r="P5" s="160"/>
      <c r="Q5" s="160"/>
    </row>
    <row r="6" spans="1:17" s="47" customFormat="1" ht="25.5">
      <c r="A6" s="66" t="s">
        <v>400</v>
      </c>
      <c r="B6" s="66" t="s">
        <v>401</v>
      </c>
      <c r="C6" s="97" t="s">
        <v>402</v>
      </c>
      <c r="D6" s="83">
        <v>84000</v>
      </c>
      <c r="E6" s="83">
        <v>42000</v>
      </c>
      <c r="F6" s="69">
        <v>50</v>
      </c>
      <c r="G6" s="111">
        <v>0</v>
      </c>
      <c r="H6" s="83">
        <v>42000</v>
      </c>
      <c r="I6" s="71">
        <v>42000</v>
      </c>
      <c r="J6" s="86">
        <v>40885</v>
      </c>
      <c r="K6" s="158">
        <v>0.4375</v>
      </c>
      <c r="L6" s="163"/>
      <c r="M6" s="159"/>
      <c r="N6" s="159"/>
      <c r="O6" s="160"/>
      <c r="P6" s="160"/>
      <c r="Q6" s="160"/>
    </row>
    <row r="7" spans="1:17" s="47" customFormat="1" ht="25.5">
      <c r="A7" s="66" t="s">
        <v>403</v>
      </c>
      <c r="B7" s="66" t="s">
        <v>366</v>
      </c>
      <c r="C7" s="66" t="s">
        <v>404</v>
      </c>
      <c r="D7" s="83">
        <v>70000</v>
      </c>
      <c r="E7" s="83">
        <v>35000</v>
      </c>
      <c r="F7" s="69">
        <v>50</v>
      </c>
      <c r="G7" s="111">
        <v>0</v>
      </c>
      <c r="H7" s="83">
        <v>35000</v>
      </c>
      <c r="I7" s="71">
        <v>35000</v>
      </c>
      <c r="J7" s="86">
        <v>40868</v>
      </c>
      <c r="K7" s="158">
        <v>0.3888888888888889</v>
      </c>
      <c r="L7" s="163"/>
      <c r="M7" s="159"/>
      <c r="N7" s="159"/>
      <c r="O7" s="160"/>
      <c r="P7" s="160"/>
      <c r="Q7" s="160"/>
    </row>
    <row r="8" spans="1:17" s="47" customFormat="1" ht="12.75">
      <c r="A8" s="74"/>
      <c r="B8" s="74"/>
      <c r="C8" s="74"/>
      <c r="D8" s="83"/>
      <c r="E8" s="83"/>
      <c r="F8" s="69"/>
      <c r="G8" s="111"/>
      <c r="H8" s="83"/>
      <c r="I8" s="71"/>
      <c r="J8" s="111"/>
      <c r="K8" s="161"/>
      <c r="L8" s="88"/>
      <c r="M8" s="159"/>
      <c r="N8" s="159"/>
      <c r="O8" s="160"/>
      <c r="P8" s="160"/>
      <c r="Q8" s="160"/>
    </row>
    <row r="9" spans="1:17" s="95" customFormat="1" ht="12.75">
      <c r="A9" s="96" t="s">
        <v>291</v>
      </c>
      <c r="B9" s="89"/>
      <c r="C9" s="89"/>
      <c r="D9" s="85">
        <v>8853468.32</v>
      </c>
      <c r="E9" s="85">
        <v>4239346</v>
      </c>
      <c r="F9" s="153"/>
      <c r="G9" s="91">
        <v>183500</v>
      </c>
      <c r="H9" s="85">
        <v>3956500</v>
      </c>
      <c r="I9" s="71">
        <v>4140000</v>
      </c>
      <c r="J9" s="91"/>
      <c r="K9" s="91"/>
      <c r="L9" s="90"/>
      <c r="M9" s="164"/>
      <c r="N9" s="164"/>
      <c r="O9" s="165"/>
      <c r="P9" s="165"/>
      <c r="Q9" s="16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20" sqref="J20"/>
    </sheetView>
  </sheetViews>
  <sheetFormatPr defaultColWidth="9.140625" defaultRowHeight="15"/>
  <sheetData>
    <row r="1" spans="1:14" s="47" customFormat="1" ht="27.75" customHeight="1">
      <c r="A1" s="113" t="s">
        <v>292</v>
      </c>
      <c r="B1" s="46"/>
      <c r="C1" s="46"/>
      <c r="D1" s="114"/>
      <c r="E1" s="114"/>
      <c r="F1" s="115"/>
      <c r="G1" s="114"/>
      <c r="H1" s="114"/>
      <c r="I1" s="116"/>
      <c r="J1" s="117"/>
      <c r="K1" s="118"/>
      <c r="L1" s="119"/>
      <c r="M1" s="119"/>
      <c r="N1" s="119"/>
    </row>
    <row r="2" spans="1:14" s="56" customFormat="1" ht="36">
      <c r="A2" s="120" t="s">
        <v>23</v>
      </c>
      <c r="B2" s="120" t="s">
        <v>24</v>
      </c>
      <c r="C2" s="120" t="s">
        <v>25</v>
      </c>
      <c r="D2" s="121" t="s">
        <v>26</v>
      </c>
      <c r="E2" s="121" t="s">
        <v>6</v>
      </c>
      <c r="F2" s="122" t="s">
        <v>27</v>
      </c>
      <c r="G2" s="121" t="s">
        <v>28</v>
      </c>
      <c r="H2" s="121" t="s">
        <v>29</v>
      </c>
      <c r="I2" s="123" t="s">
        <v>20</v>
      </c>
      <c r="J2" s="124" t="s">
        <v>32</v>
      </c>
      <c r="K2" s="125" t="s">
        <v>33</v>
      </c>
      <c r="L2" s="120" t="s">
        <v>34</v>
      </c>
      <c r="M2" s="126"/>
      <c r="N2" s="126"/>
    </row>
    <row r="4" ht="15">
      <c r="B4">
        <v>457000</v>
      </c>
    </row>
    <row r="5" ht="15">
      <c r="B5">
        <v>285000</v>
      </c>
    </row>
    <row r="6" ht="15">
      <c r="B6">
        <v>188000</v>
      </c>
    </row>
    <row r="7" ht="15">
      <c r="B7">
        <v>760000</v>
      </c>
    </row>
    <row r="8" ht="15">
      <c r="B8">
        <v>735000</v>
      </c>
    </row>
    <row r="9" ht="15">
      <c r="B9">
        <v>259000</v>
      </c>
    </row>
    <row r="10" ht="15">
      <c r="B10">
        <v>359000</v>
      </c>
    </row>
    <row r="11" ht="15">
      <c r="B11">
        <v>491000</v>
      </c>
    </row>
    <row r="12" ht="15">
      <c r="B12">
        <v>507000</v>
      </c>
    </row>
    <row r="13" ht="15">
      <c r="B13">
        <v>760000</v>
      </c>
    </row>
    <row r="14" ht="15">
      <c r="B14">
        <v>86000</v>
      </c>
    </row>
    <row r="15" ht="15">
      <c r="B15">
        <v>141000</v>
      </c>
    </row>
    <row r="16" ht="15">
      <c r="B16">
        <f>SUM(B4:B15)</f>
        <v>5028000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Mariánská zahrada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Předseda</cp:lastModifiedBy>
  <dcterms:created xsi:type="dcterms:W3CDTF">2012-03-28T06:04:53Z</dcterms:created>
  <dcterms:modified xsi:type="dcterms:W3CDTF">2012-03-28T06:53:05Z</dcterms:modified>
  <cp:category/>
  <cp:version/>
  <cp:contentType/>
  <cp:contentStatus/>
</cp:coreProperties>
</file>